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1400" tabRatio="772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<sst xmlns="http://schemas.openxmlformats.org/spreadsheetml/2006/main" count="526" uniqueCount="200">
  <si>
    <t>№ №</t>
  </si>
  <si>
    <t>Наименование объекта</t>
  </si>
  <si>
    <t>Остаток стоимости
на начало
года *</t>
  </si>
  <si>
    <t>план **</t>
  </si>
  <si>
    <t>факт ***</t>
  </si>
  <si>
    <t>всего</t>
  </si>
  <si>
    <t>план</t>
  </si>
  <si>
    <t>факт</t>
  </si>
  <si>
    <t>за отчетный квартал</t>
  </si>
  <si>
    <t>Осталось профинанси-
ровать по ре-
зультатам отчетного периода *</t>
  </si>
  <si>
    <t>млн. рублей</t>
  </si>
  <si>
    <t>%</t>
  </si>
  <si>
    <t>уточнения стоимости по результатам утвержденной ПСД</t>
  </si>
  <si>
    <t>уточнения стоимости по результатам закупочных процедур</t>
  </si>
  <si>
    <t>в том числе за счет</t>
  </si>
  <si>
    <t>Отклонение ***</t>
  </si>
  <si>
    <t>Причины отклонений</t>
  </si>
  <si>
    <t>Приложение № 7.1
к Приказу Минэнерго России
от 24.03.2010 № 114</t>
  </si>
  <si>
    <t>ВСЕГО</t>
  </si>
  <si>
    <t>1</t>
  </si>
  <si>
    <t>Объект 1</t>
  </si>
  <si>
    <t>2</t>
  </si>
  <si>
    <t>Объект 2</t>
  </si>
  <si>
    <t>…</t>
  </si>
  <si>
    <t>Прочее новое строительство</t>
  </si>
  <si>
    <t>Справочно:</t>
  </si>
  <si>
    <t>Оплата процентов за привлеченные кредитные ресурсы</t>
  </si>
  <si>
    <t>I кв.</t>
  </si>
  <si>
    <t>II кв.</t>
  </si>
  <si>
    <t>III кв.</t>
  </si>
  <si>
    <t>IV кв.</t>
  </si>
  <si>
    <t>Введено (оформлено актами ввода
в эксплуатацию),
млн. рублей</t>
  </si>
  <si>
    <t>Освоено (закрыто актами выполнен-
ных работ),
млн. рублей</t>
  </si>
  <si>
    <t>1.1</t>
  </si>
  <si>
    <t>1.2</t>
  </si>
  <si>
    <t>1.3</t>
  </si>
  <si>
    <t>1.4</t>
  </si>
  <si>
    <t>Наименование объекта *</t>
  </si>
  <si>
    <t>Плановой объем финансирования,
млн. руб. *</t>
  </si>
  <si>
    <t>Фактически профинансировано, млн. руб.</t>
  </si>
  <si>
    <t>Отклонение фактической стоимости работ по плановой стоимости, млн. руб.</t>
  </si>
  <si>
    <t>Фактически освоено (закрыто актами выполненных работ), млн. руб.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</si>
  <si>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</si>
  <si>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</si>
  <si>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</si>
  <si>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</si>
  <si>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</si>
  <si>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ПИР</t>
  </si>
  <si>
    <t>СМР</t>
  </si>
  <si>
    <t>оборудо-
вание и мате-
риалы</t>
  </si>
  <si>
    <t>прочие</t>
  </si>
  <si>
    <t>год ввода
в эксплуа-
тацию</t>
  </si>
  <si>
    <t>норма-
тивный срок службы, лет</t>
  </si>
  <si>
    <t>мощ-
ность, МВт</t>
  </si>
  <si>
    <t>тепловая энергия, Гкал/час</t>
  </si>
  <si>
    <t>коли-
чество
и марка силовых транс-
формато-
ров, шт.</t>
  </si>
  <si>
    <t>мощ-
ность, МВА</t>
  </si>
  <si>
    <t>тип опор</t>
  </si>
  <si>
    <t>марка кабеля</t>
  </si>
  <si>
    <t>протя-
жен-
ность, км</t>
  </si>
  <si>
    <t>Оплата процентов
за привлеченные кредитные ресурсы</t>
  </si>
  <si>
    <t>Источник финансирования</t>
  </si>
  <si>
    <t>план *</t>
  </si>
  <si>
    <t>факт **</t>
  </si>
  <si>
    <t>Собственные средства</t>
  </si>
  <si>
    <t>1.1.</t>
  </si>
  <si>
    <t>Прибыль, направляемая на инвестиции:</t>
  </si>
  <si>
    <t>1.1.1.</t>
  </si>
  <si>
    <t>в т.ч. инвестиционная составляющая в тарифе</t>
  </si>
  <si>
    <t>1.1.2.</t>
  </si>
  <si>
    <t>в т.ч. прибыль со свободного сектора</t>
  </si>
  <si>
    <t>1.1.3.</t>
  </si>
  <si>
    <t>в т.ч. от технологического присоединения (для электросетевых компаний)</t>
  </si>
  <si>
    <t>1.1.3.1.</t>
  </si>
  <si>
    <t>в т.ч. от технологического присоединения генерации</t>
  </si>
  <si>
    <t>1.1.3.2.</t>
  </si>
  <si>
    <t>в т.ч. от технологического присоединения потребителей</t>
  </si>
  <si>
    <t>1.1.4.</t>
  </si>
  <si>
    <t>Прочая прибыль</t>
  </si>
  <si>
    <t>1.2.</t>
  </si>
  <si>
    <t>Амортизация</t>
  </si>
  <si>
    <t>1.2.1.</t>
  </si>
  <si>
    <t>Амортизация, учтенная в тарифе</t>
  </si>
  <si>
    <t>1.2.2.</t>
  </si>
  <si>
    <t>Прочая амортизация</t>
  </si>
  <si>
    <t>1.2.3.</t>
  </si>
  <si>
    <t>Недоиспользованная амортизация прошлых лет</t>
  </si>
  <si>
    <t>1.3.</t>
  </si>
  <si>
    <t>Возврат НДС</t>
  </si>
  <si>
    <t>1.4.</t>
  </si>
  <si>
    <t>Прочие собственные средства</t>
  </si>
  <si>
    <t>1.4.1.</t>
  </si>
  <si>
    <t>в т.ч. средства допэмиссии</t>
  </si>
  <si>
    <t>1.5.</t>
  </si>
  <si>
    <t>Остаток собственных средств на начало года</t>
  </si>
  <si>
    <t>2.</t>
  </si>
  <si>
    <t>Привлеченные средства, в т.ч.:</t>
  </si>
  <si>
    <t>2.1.</t>
  </si>
  <si>
    <t>Кредиты</t>
  </si>
  <si>
    <t>2.2.</t>
  </si>
  <si>
    <t>Облигационные займы</t>
  </si>
  <si>
    <t>2.3.</t>
  </si>
  <si>
    <t>Займы организаций</t>
  </si>
  <si>
    <t>2.4.</t>
  </si>
  <si>
    <t>Бюджетное финансирование</t>
  </si>
  <si>
    <t>2.5.</t>
  </si>
  <si>
    <t>Средства внешних инвесторов</t>
  </si>
  <si>
    <t>2.6.</t>
  </si>
  <si>
    <t>Использование лизинга</t>
  </si>
  <si>
    <t>2.7.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</si>
  <si>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</si>
  <si>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</si>
  <si>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</si>
  <si>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</si>
  <si>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</si>
  <si>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№ п/п</t>
  </si>
  <si>
    <t>Наименование проекта</t>
  </si>
  <si>
    <t>Ввод мощностей</t>
  </si>
  <si>
    <t>Вывод мощностей</t>
  </si>
  <si>
    <t>МВт, Гкал/час, км, МВА</t>
  </si>
  <si>
    <t>Приобретение оборудования</t>
  </si>
  <si>
    <t>Приобретение автотранспорта и механизмов</t>
  </si>
  <si>
    <t>Техническое перевооружение
и реконструкция объектов электросетевого комплекса на территории г.о.Тольятти Центрального и Комсомольского районов</t>
  </si>
  <si>
    <t>3</t>
  </si>
  <si>
    <t>Строительство объектов электросетевого комплекса на территории г.о. Тольятти Центрального и Комсомольского районов по планируемым договорам текущего года</t>
  </si>
  <si>
    <t>Строительство объектов электросетевого комплекса на территории г.о. Тольятти Центрального и Комсомольского районов по заключенным договорам предыдущего года</t>
  </si>
  <si>
    <t>Строительство распределительных сетей 0,4,6-10 кВ, установка КТП-6/0,4 кВ, строительство ТП для присоединения потребителей с нагрузкой более 100 кВт</t>
  </si>
  <si>
    <t>Строительство объектов электросетевого хозяйства для абонентов с подключаемой мощностью не более 15 кВт</t>
  </si>
  <si>
    <t>Строительство объектов электросетевого хозяйства для абонентов с подключаемой мощностью от 15 кВт до 100 кВт</t>
  </si>
  <si>
    <t>Техническое перевооружение и реконструкция объектов электросетевого комплекса на территории г.о. Тольятти Центрального и Комсомольского районов</t>
  </si>
  <si>
    <t>Справочно</t>
  </si>
  <si>
    <t>Технический директор</t>
  </si>
  <si>
    <t>А.Б. Кулешов</t>
  </si>
  <si>
    <t>Всего</t>
  </si>
  <si>
    <t>9 мес.</t>
  </si>
  <si>
    <t>Начальник отдела тарифного регулирования</t>
  </si>
  <si>
    <t>Т.Н. Денисова</t>
  </si>
  <si>
    <t>3.1.</t>
  </si>
  <si>
    <t>3.2.</t>
  </si>
  <si>
    <t>2.1.1.</t>
  </si>
  <si>
    <t>2.1.2.</t>
  </si>
  <si>
    <t>2.1.3.</t>
  </si>
  <si>
    <t>2.2.1.</t>
  </si>
  <si>
    <t>2.2.2.</t>
  </si>
  <si>
    <t>Отдел технологического присоединения</t>
  </si>
  <si>
    <t>и инвестиционной деятельности</t>
  </si>
  <si>
    <t>Н.Н. Гайдук</t>
  </si>
  <si>
    <t>Реконструкция электрооборудования ТП, РП, ГПП</t>
  </si>
  <si>
    <t xml:space="preserve">Реконструкция ВЛ-0,4 кВ  в Центральном и Комсомольском районах г.Тольятти </t>
  </si>
  <si>
    <t xml:space="preserve">Реконструкция  ЛЭП 6 кВ в Центральном и Комсомольском районах г.Тольятти </t>
  </si>
  <si>
    <t>Реконструкция электрических сетей и электрооборудования пос.Поволжский</t>
  </si>
  <si>
    <t>Новое строительство</t>
  </si>
  <si>
    <t>Создание противоаварийной и режимной автоматики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</si>
  <si>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</si>
  <si>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</si>
  <si>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Энергосбережение и повышение энергетической эффективности</t>
  </si>
  <si>
    <t>1.1.5.</t>
  </si>
  <si>
    <t>Объем финансирования [2015год]</t>
  </si>
  <si>
    <t>Реконструкция электрических сетей и электрооборудования пос.Портовый</t>
  </si>
  <si>
    <t>Реконструкция приборов учета электроэнергии</t>
  </si>
  <si>
    <t>1.1.6.</t>
  </si>
  <si>
    <t>1.6.</t>
  </si>
  <si>
    <t>Объем финансирования [2015 год]</t>
  </si>
  <si>
    <t>Строительство объектов электросетевого хозяйства для абонентов с подключаемой мощностью от 15 кВт до 150 кВт</t>
  </si>
  <si>
    <t>Строительство распределительных сетей 0,4,6-10 кВ, установка КТП-6/0,4 кВ, строительство ТП для присоединения потребителей с нагрузкой более 150 кВт</t>
  </si>
  <si>
    <t>2015 г.</t>
  </si>
  <si>
    <t>СЦС 5,1-11,5</t>
  </si>
  <si>
    <t>СИП 2  3х50+1х54,6</t>
  </si>
  <si>
    <t>СИП 2 3х70+1х70</t>
  </si>
  <si>
    <t>3,08 МВА</t>
  </si>
  <si>
    <t>3,08 МВА, 1,4 км</t>
  </si>
  <si>
    <t>1 МВА</t>
  </si>
  <si>
    <t>1 МВА, 7,1 км</t>
  </si>
  <si>
    <t>2,52 МВА</t>
  </si>
  <si>
    <t>2,52 МВА, 4,1 км</t>
  </si>
  <si>
    <t>0.8 МВА</t>
  </si>
  <si>
    <t>2.2.3.</t>
  </si>
  <si>
    <t>Приобретение основных средств</t>
  </si>
  <si>
    <t>Реконструкция (монтаж) электрооборудования распределительного пункта РП-6 кВ (РП-16)</t>
  </si>
  <si>
    <t xml:space="preserve">Реконструкция  электрооборудования  Центрального и Комсомольского р-нов г.Тольятти </t>
  </si>
  <si>
    <t xml:space="preserve">Реконструкция  ЛЭП 0-4 кВ в Центральном и Комсомольском районах г.Тольятти </t>
  </si>
  <si>
    <t>опора СВ110</t>
  </si>
  <si>
    <t>Провод АС 95</t>
  </si>
  <si>
    <t>4,268, 
0,4МВА</t>
  </si>
  <si>
    <t>1,146,
0,4МВА</t>
  </si>
  <si>
    <t>0,507 км</t>
  </si>
  <si>
    <t>1.7 км</t>
  </si>
  <si>
    <t>1.8 км</t>
  </si>
  <si>
    <t>Отчет об исполнении инвестиционной программы за 2015 год, млн. рублей с НДС (представляется ежеквартально)</t>
  </si>
  <si>
    <t xml:space="preserve">Отчет об исполнении основных этапов работ по реализации инвестиционной программы компании за 2015 год                                                                                                    </t>
  </si>
  <si>
    <t>АСБ 3х185</t>
  </si>
  <si>
    <t>7,635 км</t>
  </si>
  <si>
    <t>4,446 км</t>
  </si>
  <si>
    <t>5,518 км</t>
  </si>
  <si>
    <t>13,973 км
0,8 МВА</t>
  </si>
  <si>
    <t>Отчет об источниках финансирования инвестиционных программ                                                                                                                                                                                                                                                             за 2015 год, млн. рублей</t>
  </si>
  <si>
    <t>Отчет о вводах/выводах объектов за 2015 год</t>
  </si>
  <si>
    <t>Технический директор                                                                                                                                                                                                                                                            А.А.Ганин</t>
  </si>
  <si>
    <t xml:space="preserve"> </t>
  </si>
  <si>
    <t>А.Б.Кулешов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</si>
</sst>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#,##0.00_р_."/>
    <numFmt numFmtId="168" formatCode="0.0000"/>
    <numFmt numFmtId="169" formatCode="0.0000000"/>
    <numFmt numFmtId="170" formatCode="0.00000000"/>
    <numFmt numFmtId="171" formatCode="0.00000"/>
    <numFmt numFmtId="172" formatCode="0.000000"/>
    <numFmt numFmtId="173" formatCode="#,##0.000"/>
    <numFmt numFmtId="174" formatCode="#,##0.000_р_."/>
    <numFmt numFmtId="175" formatCode="#,##0.0000_р_."/>
    <numFmt numFmtId="176" formatCode="#,##0.00000_р_."/>
    <numFmt numFmtId="177" formatCode="#,##0.00000000"/>
    <numFmt numFmtId="178" formatCode="#,##0.0000"/>
    <numFmt numFmtId="179" formatCode="0.000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.5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b/>
      <i/>
      <sz val="9"/>
      <name val="Times New Roman"/>
      <family val="1"/>
    </font>
    <font>
      <b/>
      <i/>
      <sz val="7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33" borderId="0" xfId="0" applyFont="1" applyFill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0" fillId="33" borderId="12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2" fontId="16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left" vertical="center" wrapText="1"/>
    </xf>
    <xf numFmtId="2" fontId="9" fillId="33" borderId="11" xfId="54" applyNumberFormat="1" applyFont="1" applyFill="1" applyBorder="1" applyAlignment="1">
      <alignment vertical="top" wrapText="1"/>
      <protection/>
    </xf>
    <xf numFmtId="2" fontId="11" fillId="33" borderId="11" xfId="54" applyNumberFormat="1" applyFont="1" applyFill="1" applyBorder="1" applyAlignment="1">
      <alignment vertical="top" wrapText="1"/>
      <protection/>
    </xf>
    <xf numFmtId="2" fontId="9" fillId="33" borderId="11" xfId="55" applyNumberFormat="1" applyFont="1" applyFill="1" applyBorder="1" applyAlignment="1">
      <alignment vertical="center" wrapText="1"/>
      <protection/>
    </xf>
    <xf numFmtId="2" fontId="11" fillId="33" borderId="11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 horizontal="left" vertical="center" wrapText="1"/>
    </xf>
    <xf numFmtId="0" fontId="19" fillId="33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9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65" fontId="1" fillId="33" borderId="0" xfId="0" applyNumberFormat="1" applyFont="1" applyFill="1" applyAlignment="1">
      <alignment/>
    </xf>
    <xf numFmtId="165" fontId="3" fillId="33" borderId="0" xfId="0" applyNumberFormat="1" applyFont="1" applyFill="1" applyAlignment="1">
      <alignment horizontal="center" vertical="center" wrapText="1"/>
    </xf>
    <xf numFmtId="165" fontId="6" fillId="33" borderId="0" xfId="0" applyNumberFormat="1" applyFont="1" applyFill="1" applyAlignment="1">
      <alignment/>
    </xf>
    <xf numFmtId="165" fontId="16" fillId="33" borderId="0" xfId="0" applyNumberFormat="1" applyFont="1" applyFill="1" applyAlignment="1">
      <alignment/>
    </xf>
    <xf numFmtId="165" fontId="17" fillId="33" borderId="0" xfId="0" applyNumberFormat="1" applyFont="1" applyFill="1" applyAlignment="1">
      <alignment/>
    </xf>
    <xf numFmtId="2" fontId="11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2" fontId="9" fillId="33" borderId="12" xfId="0" applyNumberFormat="1" applyFont="1" applyFill="1" applyBorder="1" applyAlignment="1">
      <alignment horizontal="center" vertical="center"/>
    </xf>
    <xf numFmtId="166" fontId="9" fillId="33" borderId="12" xfId="0" applyNumberFormat="1" applyFont="1" applyFill="1" applyBorder="1" applyAlignment="1">
      <alignment horizontal="center" vertical="center"/>
    </xf>
    <xf numFmtId="2" fontId="9" fillId="33" borderId="13" xfId="0" applyNumberFormat="1" applyFont="1" applyFill="1" applyBorder="1" applyAlignment="1">
      <alignment horizontal="center" vertical="center" wrapText="1"/>
    </xf>
    <xf numFmtId="1" fontId="11" fillId="33" borderId="13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/>
    </xf>
    <xf numFmtId="49" fontId="6" fillId="33" borderId="18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167" fontId="6" fillId="33" borderId="16" xfId="0" applyNumberFormat="1" applyFont="1" applyFill="1" applyBorder="1" applyAlignment="1">
      <alignment horizontal="center" vertical="center"/>
    </xf>
    <xf numFmtId="167" fontId="6" fillId="33" borderId="1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left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2" fontId="9" fillId="33" borderId="10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1" fillId="33" borderId="11" xfId="55" applyFont="1" applyFill="1" applyBorder="1" applyAlignment="1">
      <alignment horizontal="left" vertical="center" wrapText="1"/>
      <protection/>
    </xf>
    <xf numFmtId="2" fontId="1" fillId="33" borderId="16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9" fillId="0" borderId="11" xfId="55" applyFont="1" applyFill="1" applyBorder="1" applyAlignment="1">
      <alignment horizontal="left" vertical="center" wrapText="1"/>
      <protection/>
    </xf>
    <xf numFmtId="0" fontId="9" fillId="0" borderId="11" xfId="55" applyFont="1" applyFill="1" applyBorder="1" applyAlignment="1">
      <alignment horizontal="left" vertical="top" wrapText="1"/>
      <protection/>
    </xf>
    <xf numFmtId="2" fontId="1" fillId="33" borderId="16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2" fontId="9" fillId="33" borderId="16" xfId="0" applyNumberFormat="1" applyFont="1" applyFill="1" applyBorder="1" applyAlignment="1">
      <alignment horizontal="left" vertical="center" wrapText="1"/>
    </xf>
    <xf numFmtId="2" fontId="9" fillId="33" borderId="11" xfId="0" applyNumberFormat="1" applyFont="1" applyFill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165" fontId="1" fillId="33" borderId="17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2" fontId="1" fillId="33" borderId="16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2" fontId="1" fillId="33" borderId="10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165" fontId="1" fillId="33" borderId="10" xfId="0" applyNumberFormat="1" applyFont="1" applyFill="1" applyBorder="1" applyAlignment="1">
      <alignment horizontal="center" vertical="center"/>
    </xf>
    <xf numFmtId="165" fontId="1" fillId="33" borderId="16" xfId="0" applyNumberFormat="1" applyFont="1" applyFill="1" applyBorder="1" applyAlignment="1">
      <alignment horizontal="center" vertical="center"/>
    </xf>
    <xf numFmtId="165" fontId="1" fillId="33" borderId="17" xfId="0" applyNumberFormat="1" applyFont="1" applyFill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2" fillId="33" borderId="16" xfId="0" applyNumberFormat="1" applyFont="1" applyFill="1" applyBorder="1" applyAlignment="1">
      <alignment horizontal="center" vertical="center"/>
    </xf>
    <xf numFmtId="165" fontId="2" fillId="33" borderId="17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0" fontId="1" fillId="33" borderId="22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right" wrapText="1"/>
    </xf>
    <xf numFmtId="0" fontId="16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2" fontId="11" fillId="33" borderId="36" xfId="0" applyNumberFormat="1" applyFont="1" applyFill="1" applyBorder="1" applyAlignment="1">
      <alignment horizontal="center" vertical="center"/>
    </xf>
    <xf numFmtId="2" fontId="11" fillId="33" borderId="18" xfId="0" applyNumberFormat="1" applyFont="1" applyFill="1" applyBorder="1" applyAlignment="1">
      <alignment horizontal="center" vertical="center"/>
    </xf>
    <xf numFmtId="2" fontId="11" fillId="33" borderId="37" xfId="0" applyNumberFormat="1" applyFont="1" applyFill="1" applyBorder="1" applyAlignment="1">
      <alignment horizontal="center" vertical="center"/>
    </xf>
    <xf numFmtId="2" fontId="11" fillId="33" borderId="23" xfId="0" applyNumberFormat="1" applyFont="1" applyFill="1" applyBorder="1" applyAlignment="1">
      <alignment horizontal="center" vertical="center"/>
    </xf>
    <xf numFmtId="2" fontId="11" fillId="33" borderId="19" xfId="0" applyNumberFormat="1" applyFont="1" applyFill="1" applyBorder="1" applyAlignment="1">
      <alignment horizontal="center" vertical="center"/>
    </xf>
    <xf numFmtId="2" fontId="11" fillId="33" borderId="26" xfId="0" applyNumberFormat="1" applyFont="1" applyFill="1" applyBorder="1" applyAlignment="1">
      <alignment horizontal="center" vertical="center"/>
    </xf>
    <xf numFmtId="2" fontId="2" fillId="33" borderId="23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38" xfId="0" applyNumberFormat="1" applyFont="1" applyFill="1" applyBorder="1" applyAlignment="1">
      <alignment horizontal="center" vertical="center" wrapText="1"/>
    </xf>
    <xf numFmtId="2" fontId="2" fillId="33" borderId="19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20" xfId="0" applyNumberFormat="1" applyFont="1" applyFill="1" applyBorder="1" applyAlignment="1">
      <alignment horizontal="center" vertical="center" wrapText="1"/>
    </xf>
    <xf numFmtId="2" fontId="2" fillId="33" borderId="26" xfId="0" applyNumberFormat="1" applyFont="1" applyFill="1" applyBorder="1" applyAlignment="1">
      <alignment horizontal="center" vertical="center" wrapText="1"/>
    </xf>
    <xf numFmtId="2" fontId="2" fillId="33" borderId="27" xfId="0" applyNumberFormat="1" applyFont="1" applyFill="1" applyBorder="1" applyAlignment="1">
      <alignment horizontal="center" vertical="center" wrapText="1"/>
    </xf>
    <xf numFmtId="2" fontId="2" fillId="33" borderId="35" xfId="0" applyNumberFormat="1" applyFont="1" applyFill="1" applyBorder="1" applyAlignment="1">
      <alignment horizontal="center" vertical="center" wrapText="1"/>
    </xf>
    <xf numFmtId="2" fontId="2" fillId="33" borderId="29" xfId="0" applyNumberFormat="1" applyFont="1" applyFill="1" applyBorder="1" applyAlignment="1">
      <alignment horizontal="center" vertical="center"/>
    </xf>
    <xf numFmtId="2" fontId="2" fillId="33" borderId="30" xfId="0" applyNumberFormat="1" applyFont="1" applyFill="1" applyBorder="1" applyAlignment="1">
      <alignment horizontal="center" vertical="center"/>
    </xf>
    <xf numFmtId="2" fontId="2" fillId="33" borderId="31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165" fontId="2" fillId="33" borderId="32" xfId="0" applyNumberFormat="1" applyFont="1" applyFill="1" applyBorder="1" applyAlignment="1">
      <alignment horizontal="center" vertical="center"/>
    </xf>
    <xf numFmtId="165" fontId="2" fillId="33" borderId="33" xfId="0" applyNumberFormat="1" applyFont="1" applyFill="1" applyBorder="1" applyAlignment="1">
      <alignment horizontal="center" vertical="center"/>
    </xf>
    <xf numFmtId="165" fontId="2" fillId="33" borderId="34" xfId="0" applyNumberFormat="1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66" fontId="2" fillId="33" borderId="10" xfId="0" applyNumberFormat="1" applyFont="1" applyFill="1" applyBorder="1" applyAlignment="1">
      <alignment horizontal="center" vertical="center"/>
    </xf>
    <xf numFmtId="2" fontId="12" fillId="33" borderId="12" xfId="0" applyNumberFormat="1" applyFont="1" applyFill="1" applyBorder="1" applyAlignment="1">
      <alignment horizontal="center" vertical="center"/>
    </xf>
    <xf numFmtId="2" fontId="12" fillId="33" borderId="16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7" xfId="0" applyNumberFormat="1" applyFont="1" applyFill="1" applyBorder="1" applyAlignment="1">
      <alignment horizontal="center" vertical="center"/>
    </xf>
    <xf numFmtId="167" fontId="6" fillId="33" borderId="10" xfId="0" applyNumberFormat="1" applyFont="1" applyFill="1" applyBorder="1" applyAlignment="1">
      <alignment horizontal="center" vertical="center"/>
    </xf>
    <xf numFmtId="167" fontId="6" fillId="33" borderId="16" xfId="0" applyNumberFormat="1" applyFont="1" applyFill="1" applyBorder="1" applyAlignment="1">
      <alignment horizontal="center" vertical="center"/>
    </xf>
    <xf numFmtId="167" fontId="6" fillId="33" borderId="17" xfId="0" applyNumberFormat="1" applyFont="1" applyFill="1" applyBorder="1" applyAlignment="1">
      <alignment horizontal="center" vertical="center"/>
    </xf>
    <xf numFmtId="173" fontId="6" fillId="33" borderId="10" xfId="0" applyNumberFormat="1" applyFont="1" applyFill="1" applyBorder="1" applyAlignment="1">
      <alignment horizontal="center" vertical="center"/>
    </xf>
    <xf numFmtId="173" fontId="6" fillId="33" borderId="16" xfId="0" applyNumberFormat="1" applyFont="1" applyFill="1" applyBorder="1" applyAlignment="1">
      <alignment horizontal="center" vertical="center"/>
    </xf>
    <xf numFmtId="173" fontId="6" fillId="33" borderId="1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7" fillId="33" borderId="10" xfId="0" applyNumberFormat="1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0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6" xfId="0" applyNumberFormat="1" applyFont="1" applyFill="1" applyBorder="1" applyAlignment="1">
      <alignment horizontal="center" vertical="center"/>
    </xf>
    <xf numFmtId="2" fontId="6" fillId="33" borderId="17" xfId="0" applyNumberFormat="1" applyFont="1" applyFill="1" applyBorder="1" applyAlignment="1">
      <alignment horizontal="center" vertical="center"/>
    </xf>
    <xf numFmtId="0" fontId="6" fillId="33" borderId="41" xfId="0" applyNumberFormat="1" applyFont="1" applyFill="1" applyBorder="1" applyAlignment="1">
      <alignment horizontal="center" vertical="center"/>
    </xf>
    <xf numFmtId="167" fontId="6" fillId="33" borderId="15" xfId="0" applyNumberFormat="1" applyFont="1" applyFill="1" applyBorder="1" applyAlignment="1">
      <alignment horizontal="center" vertical="center"/>
    </xf>
    <xf numFmtId="167" fontId="6" fillId="33" borderId="39" xfId="0" applyNumberFormat="1" applyFont="1" applyFill="1" applyBorder="1" applyAlignment="1">
      <alignment horizontal="center" vertical="center"/>
    </xf>
    <xf numFmtId="167" fontId="6" fillId="33" borderId="40" xfId="0" applyNumberFormat="1" applyFont="1" applyFill="1" applyBorder="1" applyAlignment="1">
      <alignment horizontal="center" vertical="center"/>
    </xf>
    <xf numFmtId="167" fontId="7" fillId="33" borderId="10" xfId="0" applyNumberFormat="1" applyFont="1" applyFill="1" applyBorder="1" applyAlignment="1">
      <alignment horizontal="center" vertical="center"/>
    </xf>
    <xf numFmtId="167" fontId="7" fillId="33" borderId="16" xfId="0" applyNumberFormat="1" applyFont="1" applyFill="1" applyBorder="1" applyAlignment="1">
      <alignment horizontal="center" vertical="center"/>
    </xf>
    <xf numFmtId="167" fontId="7" fillId="33" borderId="17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2" fontId="7" fillId="33" borderId="16" xfId="0" applyNumberFormat="1" applyFont="1" applyFill="1" applyBorder="1" applyAlignment="1">
      <alignment horizontal="center" vertical="center"/>
    </xf>
    <xf numFmtId="2" fontId="7" fillId="33" borderId="17" xfId="0" applyNumberFormat="1" applyFont="1" applyFill="1" applyBorder="1" applyAlignment="1">
      <alignment horizontal="center" vertical="center"/>
    </xf>
    <xf numFmtId="0" fontId="14" fillId="33" borderId="12" xfId="0" applyNumberFormat="1" applyFont="1" applyFill="1" applyBorder="1" applyAlignment="1">
      <alignment horizontal="center" vertical="center" wrapText="1"/>
    </xf>
    <xf numFmtId="0" fontId="14" fillId="33" borderId="17" xfId="0" applyNumberFormat="1" applyFont="1" applyFill="1" applyBorder="1" applyAlignment="1">
      <alignment horizontal="center" vertical="center" wrapText="1"/>
    </xf>
    <xf numFmtId="165" fontId="7" fillId="33" borderId="10" xfId="0" applyNumberFormat="1" applyFont="1" applyFill="1" applyBorder="1" applyAlignment="1">
      <alignment horizontal="center" vertical="center"/>
    </xf>
    <xf numFmtId="165" fontId="7" fillId="33" borderId="16" xfId="0" applyNumberFormat="1" applyFont="1" applyFill="1" applyBorder="1" applyAlignment="1">
      <alignment horizontal="center" vertical="center"/>
    </xf>
    <xf numFmtId="165" fontId="7" fillId="33" borderId="17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>
      <alignment horizontal="center" vertical="center"/>
    </xf>
    <xf numFmtId="173" fontId="7" fillId="33" borderId="16" xfId="0" applyNumberFormat="1" applyFont="1" applyFill="1" applyBorder="1" applyAlignment="1">
      <alignment horizontal="center" vertical="center"/>
    </xf>
    <xf numFmtId="173" fontId="7" fillId="33" borderId="1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6" fillId="33" borderId="16" xfId="0" applyNumberFormat="1" applyFont="1" applyFill="1" applyBorder="1" applyAlignment="1">
      <alignment horizontal="center" vertical="center" wrapText="1"/>
    </xf>
    <xf numFmtId="165" fontId="6" fillId="33" borderId="17" xfId="0" applyNumberFormat="1" applyFont="1" applyFill="1" applyBorder="1" applyAlignment="1">
      <alignment horizontal="center" vertical="center" wrapText="1"/>
    </xf>
    <xf numFmtId="165" fontId="6" fillId="33" borderId="10" xfId="0" applyNumberFormat="1" applyFont="1" applyFill="1" applyBorder="1" applyAlignment="1">
      <alignment horizontal="center" vertical="center"/>
    </xf>
    <xf numFmtId="165" fontId="6" fillId="33" borderId="16" xfId="0" applyNumberFormat="1" applyFont="1" applyFill="1" applyBorder="1" applyAlignment="1">
      <alignment horizontal="center" vertical="center"/>
    </xf>
    <xf numFmtId="165" fontId="6" fillId="33" borderId="17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27" xfId="0" applyNumberFormat="1" applyFont="1" applyBorder="1" applyAlignment="1">
      <alignment horizontal="left" vertical="center" wrapText="1"/>
    </xf>
    <xf numFmtId="0" fontId="1" fillId="0" borderId="35" xfId="0" applyNumberFormat="1" applyFont="1" applyBorder="1" applyAlignment="1">
      <alignment horizontal="left" vertical="center" wrapText="1"/>
    </xf>
    <xf numFmtId="2" fontId="1" fillId="0" borderId="26" xfId="0" applyNumberFormat="1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34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49" fontId="1" fillId="0" borderId="5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left" vertical="center" wrapText="1"/>
    </xf>
    <xf numFmtId="0" fontId="1" fillId="0" borderId="30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40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left" vertical="center" wrapText="1"/>
    </xf>
    <xf numFmtId="0" fontId="2" fillId="0" borderId="30" xfId="0" applyNumberFormat="1" applyFont="1" applyBorder="1" applyAlignment="1">
      <alignment horizontal="left" vertical="center" wrapText="1"/>
    </xf>
    <xf numFmtId="0" fontId="2" fillId="0" borderId="31" xfId="0" applyNumberFormat="1" applyFont="1" applyBorder="1" applyAlignment="1">
      <alignment horizontal="left" vertical="center" wrapText="1"/>
    </xf>
    <xf numFmtId="2" fontId="2" fillId="0" borderId="47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1" fillId="0" borderId="39" xfId="0" applyNumberFormat="1" applyFont="1" applyBorder="1" applyAlignment="1">
      <alignment horizontal="right" vertical="center" wrapText="1"/>
    </xf>
    <xf numFmtId="0" fontId="1" fillId="0" borderId="40" xfId="0" applyNumberFormat="1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0" fontId="1" fillId="0" borderId="16" xfId="0" applyNumberFormat="1" applyFont="1" applyBorder="1" applyAlignment="1">
      <alignment horizontal="right" vertical="center" wrapText="1"/>
    </xf>
    <xf numFmtId="0" fontId="1" fillId="0" borderId="17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center"/>
    </xf>
    <xf numFmtId="0" fontId="6" fillId="33" borderId="15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39" xfId="0" applyNumberFormat="1" applyFont="1" applyFill="1" applyBorder="1" applyAlignment="1">
      <alignment horizontal="center" vertical="center"/>
    </xf>
    <xf numFmtId="49" fontId="6" fillId="33" borderId="40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 wrapText="1"/>
    </xf>
    <xf numFmtId="0" fontId="7" fillId="33" borderId="39" xfId="0" applyFont="1" applyFill="1" applyBorder="1" applyAlignment="1">
      <alignment horizontal="left" vertical="center" wrapText="1"/>
    </xf>
    <xf numFmtId="0" fontId="7" fillId="33" borderId="4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49" fontId="15" fillId="33" borderId="0" xfId="0" applyNumberFormat="1" applyFont="1" applyFill="1" applyBorder="1" applyAlignment="1">
      <alignment horizontal="center" vertical="center"/>
    </xf>
    <xf numFmtId="49" fontId="15" fillId="33" borderId="21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5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 2" xfId="53"/>
    <cellStyle name="Обычный_План" xfId="54"/>
    <cellStyle name="Обычный_ПЛАНЫ ТАРИФЫ 2011г., инвест.201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40"/>
  <sheetViews>
    <sheetView tabSelected="1" zoomScale="85" zoomScaleNormal="85" zoomScalePageLayoutView="0" workbookViewId="0" topLeftCell="A2">
      <pane ySplit="5" topLeftCell="A7" activePane="bottomLeft" state="frozen"/>
      <selection pane="topLeft" activeCell="A3" sqref="A3"/>
      <selection pane="bottomLeft" activeCell="V12" sqref="V12:AC12"/>
    </sheetView>
  </sheetViews>
  <sheetFormatPr defaultColWidth="0.875" defaultRowHeight="12.75"/>
  <cols>
    <col min="1" max="1" width="9.25390625" style="27" customWidth="1"/>
    <col min="2" max="2" width="35.625" style="27" customWidth="1"/>
    <col min="3" max="8" width="0.875" style="22" customWidth="1"/>
    <col min="9" max="9" width="1.75390625" style="22" customWidth="1"/>
    <col min="10" max="10" width="0.875" style="22" customWidth="1"/>
    <col min="11" max="11" width="0.74609375" style="22" customWidth="1"/>
    <col min="12" max="12" width="0.37109375" style="22" customWidth="1"/>
    <col min="13" max="13" width="2.25390625" style="22" customWidth="1"/>
    <col min="14" max="14" width="1.875" style="46" customWidth="1"/>
    <col min="15" max="19" width="0.875" style="46" customWidth="1"/>
    <col min="20" max="20" width="2.125" style="46" customWidth="1"/>
    <col min="21" max="21" width="0.875" style="46" customWidth="1"/>
    <col min="22" max="22" width="1.875" style="46" customWidth="1"/>
    <col min="23" max="26" width="0.875" style="46" customWidth="1"/>
    <col min="27" max="27" width="0.74609375" style="46" customWidth="1"/>
    <col min="28" max="36" width="0.875" style="46" customWidth="1"/>
    <col min="37" max="37" width="1.625" style="46" customWidth="1"/>
    <col min="38" max="43" width="0.875" style="46" customWidth="1"/>
    <col min="44" max="44" width="2.00390625" style="46" customWidth="1"/>
    <col min="45" max="45" width="0.875" style="46" customWidth="1"/>
    <col min="46" max="51" width="0.875" style="22" customWidth="1"/>
    <col min="52" max="52" width="2.375" style="22" customWidth="1"/>
    <col min="53" max="53" width="0.875" style="22" customWidth="1"/>
    <col min="54" max="58" width="0.875" style="46" customWidth="1"/>
    <col min="59" max="59" width="1.75390625" style="46" customWidth="1"/>
    <col min="60" max="61" width="0.875" style="46" customWidth="1"/>
    <col min="62" max="64" width="0.875" style="22" customWidth="1"/>
    <col min="65" max="65" width="1.37890625" style="22" customWidth="1"/>
    <col min="66" max="67" width="0.875" style="22" customWidth="1"/>
    <col min="68" max="68" width="1.625" style="22" customWidth="1"/>
    <col min="69" max="69" width="0.875" style="22" customWidth="1"/>
    <col min="70" max="70" width="10.00390625" style="22" hidden="1" customWidth="1"/>
    <col min="71" max="73" width="0.875" style="22" customWidth="1"/>
    <col min="74" max="74" width="3.25390625" style="22" customWidth="1"/>
    <col min="75" max="81" width="0.875" style="22" customWidth="1"/>
    <col min="82" max="82" width="1.25" style="22" customWidth="1"/>
    <col min="83" max="83" width="1.12109375" style="22" customWidth="1"/>
    <col min="84" max="84" width="1.25" style="22" customWidth="1"/>
    <col min="85" max="88" width="0.875" style="22" customWidth="1"/>
    <col min="89" max="89" width="1.875" style="22" customWidth="1"/>
    <col min="90" max="111" width="0.875" style="22" customWidth="1"/>
    <col min="112" max="112" width="1.875" style="22" customWidth="1"/>
    <col min="113" max="120" width="0.875" style="22" customWidth="1"/>
    <col min="121" max="121" width="1.625" style="22" customWidth="1"/>
    <col min="122" max="129" width="0.875" style="22" customWidth="1"/>
    <col min="130" max="130" width="2.625" style="22" customWidth="1"/>
    <col min="131" max="140" width="0.875" style="22" customWidth="1"/>
    <col min="141" max="141" width="1.37890625" style="22" customWidth="1"/>
    <col min="142" max="156" width="0.875" style="22" customWidth="1"/>
    <col min="157" max="158" width="4.00390625" style="22" customWidth="1"/>
    <col min="159" max="197" width="0.875" style="22" customWidth="1"/>
    <col min="198" max="198" width="0.2421875" style="22" customWidth="1"/>
    <col min="199" max="204" width="0.875" style="22" customWidth="1"/>
    <col min="205" max="16384" width="0.875" style="22" customWidth="1"/>
  </cols>
  <sheetData>
    <row r="1" spans="180:204" ht="33" customHeight="1">
      <c r="FX1" s="166" t="s">
        <v>17</v>
      </c>
      <c r="FY1" s="166"/>
      <c r="FZ1" s="166"/>
      <c r="GA1" s="166"/>
      <c r="GB1" s="166"/>
      <c r="GC1" s="166"/>
      <c r="GD1" s="166"/>
      <c r="GE1" s="166"/>
      <c r="GF1" s="166"/>
      <c r="GG1" s="166"/>
      <c r="GH1" s="166"/>
      <c r="GI1" s="166"/>
      <c r="GJ1" s="166"/>
      <c r="GK1" s="166"/>
      <c r="GL1" s="166"/>
      <c r="GM1" s="166"/>
      <c r="GN1" s="166"/>
      <c r="GO1" s="166"/>
      <c r="GP1" s="166"/>
      <c r="GQ1" s="166"/>
      <c r="GR1" s="166"/>
      <c r="GS1" s="166"/>
      <c r="GT1" s="166"/>
      <c r="GU1" s="166"/>
      <c r="GV1" s="166"/>
    </row>
    <row r="2" spans="1:204" s="40" customFormat="1" ht="25.5" customHeight="1">
      <c r="A2" s="167" t="s">
        <v>188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8"/>
      <c r="DM2" s="168"/>
      <c r="DN2" s="168"/>
      <c r="DO2" s="168"/>
      <c r="DP2" s="168"/>
      <c r="DQ2" s="168"/>
      <c r="DR2" s="168"/>
      <c r="DS2" s="168"/>
      <c r="DT2" s="168"/>
      <c r="DU2" s="168"/>
      <c r="DV2" s="168"/>
      <c r="DW2" s="168"/>
      <c r="DX2" s="168"/>
      <c r="DY2" s="168"/>
      <c r="DZ2" s="168"/>
      <c r="EA2" s="168"/>
      <c r="EB2" s="168"/>
      <c r="EC2" s="168"/>
      <c r="ED2" s="168"/>
      <c r="EE2" s="168"/>
      <c r="EF2" s="168"/>
      <c r="EG2" s="168"/>
      <c r="EH2" s="168"/>
      <c r="EI2" s="168"/>
      <c r="EJ2" s="168"/>
      <c r="EK2" s="168"/>
      <c r="EL2" s="168"/>
      <c r="EM2" s="168"/>
      <c r="EN2" s="168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68"/>
      <c r="GT2" s="168"/>
      <c r="GU2" s="168"/>
      <c r="GV2" s="168"/>
    </row>
    <row r="3" spans="1:204" s="40" customFormat="1" ht="25.5" customHeight="1" thickBo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84"/>
      <c r="AU3" s="84"/>
      <c r="AV3" s="84"/>
      <c r="AW3" s="84"/>
      <c r="AX3" s="84"/>
      <c r="AY3" s="84"/>
      <c r="AZ3" s="84"/>
      <c r="BA3" s="84"/>
      <c r="BB3" s="47"/>
      <c r="BC3" s="47"/>
      <c r="BD3" s="47"/>
      <c r="BE3" s="47"/>
      <c r="BF3" s="47"/>
      <c r="BG3" s="47"/>
      <c r="BH3" s="47"/>
      <c r="BI3" s="47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  <c r="DT3" s="84"/>
      <c r="DU3" s="84"/>
      <c r="DV3" s="84"/>
      <c r="DW3" s="84"/>
      <c r="DX3" s="84"/>
      <c r="DY3" s="84"/>
      <c r="DZ3" s="84"/>
      <c r="EA3" s="84"/>
      <c r="EB3" s="84"/>
      <c r="EC3" s="84"/>
      <c r="ED3" s="84"/>
      <c r="EE3" s="84"/>
      <c r="EF3" s="84"/>
      <c r="EG3" s="84"/>
      <c r="EH3" s="84"/>
      <c r="EI3" s="84"/>
      <c r="EJ3" s="84"/>
      <c r="EK3" s="84"/>
      <c r="EL3" s="84"/>
      <c r="EM3" s="84"/>
      <c r="EN3" s="84"/>
      <c r="EO3" s="84"/>
      <c r="EP3" s="84"/>
      <c r="EQ3" s="84"/>
      <c r="ER3" s="84"/>
      <c r="ES3" s="84"/>
      <c r="ET3" s="84"/>
      <c r="EU3" s="84"/>
      <c r="EV3" s="84"/>
      <c r="EW3" s="84"/>
      <c r="EX3" s="84"/>
      <c r="EY3" s="84"/>
      <c r="EZ3" s="84"/>
      <c r="FA3" s="84"/>
      <c r="FB3" s="84"/>
      <c r="FC3" s="84"/>
      <c r="FD3" s="84"/>
      <c r="FE3" s="84"/>
      <c r="FF3" s="84"/>
      <c r="FG3" s="84"/>
      <c r="FH3" s="84"/>
      <c r="FI3" s="84"/>
      <c r="FJ3" s="84"/>
      <c r="FK3" s="84"/>
      <c r="FL3" s="84"/>
      <c r="FM3" s="84"/>
      <c r="FN3" s="84"/>
      <c r="FO3" s="84"/>
      <c r="FP3" s="84"/>
      <c r="FQ3" s="84"/>
      <c r="FR3" s="84"/>
      <c r="FS3" s="84"/>
      <c r="FT3" s="84"/>
      <c r="FU3" s="84"/>
      <c r="FV3" s="84"/>
      <c r="FW3" s="84"/>
      <c r="FX3" s="84"/>
      <c r="FY3" s="84"/>
      <c r="FZ3" s="84"/>
      <c r="GA3" s="84"/>
      <c r="GB3" s="84"/>
      <c r="GC3" s="84"/>
      <c r="GD3" s="84"/>
      <c r="GE3" s="84"/>
      <c r="GF3" s="84"/>
      <c r="GG3" s="84"/>
      <c r="GH3" s="84"/>
      <c r="GI3" s="84"/>
      <c r="GJ3" s="84"/>
      <c r="GK3" s="84"/>
      <c r="GL3" s="84"/>
      <c r="GM3" s="84"/>
      <c r="GN3" s="84"/>
      <c r="GO3" s="84"/>
      <c r="GP3" s="84"/>
      <c r="GQ3" s="84"/>
      <c r="GR3" s="84"/>
      <c r="GS3" s="84"/>
      <c r="GT3" s="84"/>
      <c r="GU3" s="84"/>
      <c r="GV3" s="84"/>
    </row>
    <row r="4" spans="1:204" ht="25.5" customHeight="1">
      <c r="A4" s="196" t="s">
        <v>0</v>
      </c>
      <c r="B4" s="199" t="s">
        <v>1</v>
      </c>
      <c r="C4" s="202" t="s">
        <v>2</v>
      </c>
      <c r="D4" s="203"/>
      <c r="E4" s="203"/>
      <c r="F4" s="203"/>
      <c r="G4" s="203"/>
      <c r="H4" s="203"/>
      <c r="I4" s="203"/>
      <c r="J4" s="203"/>
      <c r="K4" s="203"/>
      <c r="L4" s="203"/>
      <c r="M4" s="204"/>
      <c r="N4" s="211" t="s">
        <v>157</v>
      </c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3"/>
      <c r="CQ4" s="214" t="s">
        <v>32</v>
      </c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6"/>
      <c r="DI4" s="214" t="s">
        <v>31</v>
      </c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6"/>
      <c r="EA4" s="214" t="s">
        <v>9</v>
      </c>
      <c r="EB4" s="215"/>
      <c r="EC4" s="215"/>
      <c r="ED4" s="215"/>
      <c r="EE4" s="215"/>
      <c r="EF4" s="215"/>
      <c r="EG4" s="215"/>
      <c r="EH4" s="215"/>
      <c r="EI4" s="215"/>
      <c r="EJ4" s="215"/>
      <c r="EK4" s="216"/>
      <c r="EL4" s="178" t="s">
        <v>15</v>
      </c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  <c r="EZ4" s="179"/>
      <c r="FA4" s="179"/>
      <c r="FB4" s="179"/>
      <c r="FC4" s="179"/>
      <c r="FD4" s="179"/>
      <c r="FE4" s="179"/>
      <c r="FF4" s="179"/>
      <c r="FG4" s="179"/>
      <c r="FH4" s="179"/>
      <c r="FI4" s="179"/>
      <c r="FJ4" s="179"/>
      <c r="FK4" s="179"/>
      <c r="FL4" s="179"/>
      <c r="FM4" s="179"/>
      <c r="FN4" s="179"/>
      <c r="FO4" s="179"/>
      <c r="FP4" s="179"/>
      <c r="FQ4" s="179"/>
      <c r="FR4" s="179"/>
      <c r="FS4" s="179"/>
      <c r="FT4" s="179"/>
      <c r="FU4" s="179"/>
      <c r="FV4" s="179"/>
      <c r="FW4" s="179"/>
      <c r="FX4" s="179"/>
      <c r="FY4" s="180"/>
      <c r="FZ4" s="169" t="s">
        <v>16</v>
      </c>
      <c r="GA4" s="170"/>
      <c r="GB4" s="170"/>
      <c r="GC4" s="170"/>
      <c r="GD4" s="170"/>
      <c r="GE4" s="170"/>
      <c r="GF4" s="170"/>
      <c r="GG4" s="170"/>
      <c r="GH4" s="170"/>
      <c r="GI4" s="170"/>
      <c r="GJ4" s="170"/>
      <c r="GK4" s="170"/>
      <c r="GL4" s="170"/>
      <c r="GM4" s="170"/>
      <c r="GN4" s="170"/>
      <c r="GO4" s="170"/>
      <c r="GP4" s="170"/>
      <c r="GQ4" s="170"/>
      <c r="GR4" s="170"/>
      <c r="GS4" s="170"/>
      <c r="GT4" s="170"/>
      <c r="GU4" s="170"/>
      <c r="GV4" s="171"/>
    </row>
    <row r="5" spans="1:204" ht="25.5" customHeight="1">
      <c r="A5" s="197"/>
      <c r="B5" s="200"/>
      <c r="C5" s="205"/>
      <c r="D5" s="206"/>
      <c r="E5" s="206"/>
      <c r="F5" s="206"/>
      <c r="G5" s="206"/>
      <c r="H5" s="206"/>
      <c r="I5" s="206"/>
      <c r="J5" s="206"/>
      <c r="K5" s="206"/>
      <c r="L5" s="206"/>
      <c r="M5" s="207"/>
      <c r="N5" s="154" t="s">
        <v>5</v>
      </c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6"/>
      <c r="AD5" s="154" t="s">
        <v>27</v>
      </c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6"/>
      <c r="AT5" s="157" t="s">
        <v>28</v>
      </c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9"/>
      <c r="BJ5" s="157" t="s">
        <v>29</v>
      </c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9"/>
      <c r="CA5" s="157" t="s">
        <v>30</v>
      </c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9"/>
      <c r="CQ5" s="187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9"/>
      <c r="DI5" s="187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9"/>
      <c r="EA5" s="220"/>
      <c r="EB5" s="221"/>
      <c r="EC5" s="221"/>
      <c r="ED5" s="221"/>
      <c r="EE5" s="221"/>
      <c r="EF5" s="221"/>
      <c r="EG5" s="221"/>
      <c r="EH5" s="221"/>
      <c r="EI5" s="221"/>
      <c r="EJ5" s="221"/>
      <c r="EK5" s="222"/>
      <c r="EL5" s="184" t="s">
        <v>10</v>
      </c>
      <c r="EM5" s="185"/>
      <c r="EN5" s="185"/>
      <c r="EO5" s="185"/>
      <c r="EP5" s="185"/>
      <c r="EQ5" s="185"/>
      <c r="ER5" s="185"/>
      <c r="ES5" s="185"/>
      <c r="ET5" s="185"/>
      <c r="EU5" s="186"/>
      <c r="EV5" s="184" t="s">
        <v>11</v>
      </c>
      <c r="EW5" s="185"/>
      <c r="EX5" s="185"/>
      <c r="EY5" s="185"/>
      <c r="EZ5" s="185"/>
      <c r="FA5" s="186"/>
      <c r="FB5" s="190" t="s">
        <v>14</v>
      </c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2"/>
      <c r="FZ5" s="172"/>
      <c r="GA5" s="173"/>
      <c r="GB5" s="173"/>
      <c r="GC5" s="173"/>
      <c r="GD5" s="173"/>
      <c r="GE5" s="173"/>
      <c r="GF5" s="173"/>
      <c r="GG5" s="173"/>
      <c r="GH5" s="173"/>
      <c r="GI5" s="173"/>
      <c r="GJ5" s="173"/>
      <c r="GK5" s="173"/>
      <c r="GL5" s="173"/>
      <c r="GM5" s="173"/>
      <c r="GN5" s="173"/>
      <c r="GO5" s="173"/>
      <c r="GP5" s="173"/>
      <c r="GQ5" s="173"/>
      <c r="GR5" s="173"/>
      <c r="GS5" s="173"/>
      <c r="GT5" s="173"/>
      <c r="GU5" s="173"/>
      <c r="GV5" s="174"/>
    </row>
    <row r="6" spans="1:204" ht="32.25" customHeight="1">
      <c r="A6" s="198"/>
      <c r="B6" s="201"/>
      <c r="C6" s="208"/>
      <c r="D6" s="209"/>
      <c r="E6" s="209"/>
      <c r="F6" s="209"/>
      <c r="G6" s="209"/>
      <c r="H6" s="209"/>
      <c r="I6" s="209"/>
      <c r="J6" s="209"/>
      <c r="K6" s="209"/>
      <c r="L6" s="209"/>
      <c r="M6" s="210"/>
      <c r="N6" s="217" t="s">
        <v>3</v>
      </c>
      <c r="O6" s="218"/>
      <c r="P6" s="218"/>
      <c r="Q6" s="218"/>
      <c r="R6" s="218"/>
      <c r="S6" s="218"/>
      <c r="T6" s="218"/>
      <c r="U6" s="219"/>
      <c r="V6" s="217" t="s">
        <v>4</v>
      </c>
      <c r="W6" s="218"/>
      <c r="X6" s="218"/>
      <c r="Y6" s="155"/>
      <c r="Z6" s="155"/>
      <c r="AA6" s="155"/>
      <c r="AB6" s="155"/>
      <c r="AC6" s="156"/>
      <c r="AD6" s="154" t="s">
        <v>6</v>
      </c>
      <c r="AE6" s="155"/>
      <c r="AF6" s="155"/>
      <c r="AG6" s="155"/>
      <c r="AH6" s="155"/>
      <c r="AI6" s="155"/>
      <c r="AJ6" s="155"/>
      <c r="AK6" s="156"/>
      <c r="AL6" s="154" t="s">
        <v>7</v>
      </c>
      <c r="AM6" s="155"/>
      <c r="AN6" s="155"/>
      <c r="AO6" s="155"/>
      <c r="AP6" s="155"/>
      <c r="AQ6" s="155"/>
      <c r="AR6" s="155"/>
      <c r="AS6" s="156"/>
      <c r="AT6" s="154" t="s">
        <v>6</v>
      </c>
      <c r="AU6" s="155"/>
      <c r="AV6" s="155"/>
      <c r="AW6" s="155"/>
      <c r="AX6" s="155"/>
      <c r="AY6" s="155"/>
      <c r="AZ6" s="155"/>
      <c r="BA6" s="156"/>
      <c r="BB6" s="154" t="s">
        <v>7</v>
      </c>
      <c r="BC6" s="155"/>
      <c r="BD6" s="155"/>
      <c r="BE6" s="155"/>
      <c r="BF6" s="155"/>
      <c r="BG6" s="155"/>
      <c r="BH6" s="155"/>
      <c r="BI6" s="156"/>
      <c r="BJ6" s="157" t="s">
        <v>6</v>
      </c>
      <c r="BK6" s="158"/>
      <c r="BL6" s="158"/>
      <c r="BM6" s="158"/>
      <c r="BN6" s="158"/>
      <c r="BO6" s="158"/>
      <c r="BP6" s="158"/>
      <c r="BQ6" s="159"/>
      <c r="BR6" s="83" t="s">
        <v>134</v>
      </c>
      <c r="BS6" s="157" t="s">
        <v>7</v>
      </c>
      <c r="BT6" s="158"/>
      <c r="BU6" s="158"/>
      <c r="BV6" s="158"/>
      <c r="BW6" s="158"/>
      <c r="BX6" s="158"/>
      <c r="BY6" s="158"/>
      <c r="BZ6" s="159"/>
      <c r="CA6" s="157" t="s">
        <v>6</v>
      </c>
      <c r="CB6" s="158"/>
      <c r="CC6" s="158"/>
      <c r="CD6" s="158"/>
      <c r="CE6" s="158"/>
      <c r="CF6" s="158"/>
      <c r="CG6" s="158"/>
      <c r="CH6" s="159"/>
      <c r="CI6" s="157" t="s">
        <v>7</v>
      </c>
      <c r="CJ6" s="158"/>
      <c r="CK6" s="158"/>
      <c r="CL6" s="158"/>
      <c r="CM6" s="158"/>
      <c r="CN6" s="158"/>
      <c r="CO6" s="158"/>
      <c r="CP6" s="159"/>
      <c r="CQ6" s="190" t="s">
        <v>5</v>
      </c>
      <c r="CR6" s="191"/>
      <c r="CS6" s="191"/>
      <c r="CT6" s="191"/>
      <c r="CU6" s="191"/>
      <c r="CV6" s="191"/>
      <c r="CW6" s="191"/>
      <c r="CX6" s="191"/>
      <c r="CY6" s="192"/>
      <c r="CZ6" s="181" t="s">
        <v>8</v>
      </c>
      <c r="DA6" s="182"/>
      <c r="DB6" s="182"/>
      <c r="DC6" s="182"/>
      <c r="DD6" s="182"/>
      <c r="DE6" s="182"/>
      <c r="DF6" s="182"/>
      <c r="DG6" s="182"/>
      <c r="DH6" s="183"/>
      <c r="DI6" s="190" t="s">
        <v>5</v>
      </c>
      <c r="DJ6" s="191"/>
      <c r="DK6" s="191"/>
      <c r="DL6" s="191"/>
      <c r="DM6" s="191"/>
      <c r="DN6" s="191"/>
      <c r="DO6" s="191"/>
      <c r="DP6" s="191"/>
      <c r="DQ6" s="192"/>
      <c r="DR6" s="181" t="s">
        <v>8</v>
      </c>
      <c r="DS6" s="182"/>
      <c r="DT6" s="182"/>
      <c r="DU6" s="182"/>
      <c r="DV6" s="182"/>
      <c r="DW6" s="182"/>
      <c r="DX6" s="182"/>
      <c r="DY6" s="182"/>
      <c r="DZ6" s="183"/>
      <c r="EA6" s="187"/>
      <c r="EB6" s="188"/>
      <c r="EC6" s="188"/>
      <c r="ED6" s="188"/>
      <c r="EE6" s="188"/>
      <c r="EF6" s="188"/>
      <c r="EG6" s="188"/>
      <c r="EH6" s="188"/>
      <c r="EI6" s="188"/>
      <c r="EJ6" s="188"/>
      <c r="EK6" s="189"/>
      <c r="EL6" s="187"/>
      <c r="EM6" s="188"/>
      <c r="EN6" s="188"/>
      <c r="EO6" s="188"/>
      <c r="EP6" s="188"/>
      <c r="EQ6" s="188"/>
      <c r="ER6" s="188"/>
      <c r="ES6" s="188"/>
      <c r="ET6" s="188"/>
      <c r="EU6" s="189"/>
      <c r="EV6" s="187"/>
      <c r="EW6" s="188"/>
      <c r="EX6" s="188"/>
      <c r="EY6" s="188"/>
      <c r="EZ6" s="188"/>
      <c r="FA6" s="189"/>
      <c r="FB6" s="181" t="s">
        <v>12</v>
      </c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3"/>
      <c r="FN6" s="181" t="s">
        <v>13</v>
      </c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3"/>
      <c r="FZ6" s="175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7"/>
    </row>
    <row r="7" spans="1:204" s="52" customFormat="1" ht="18.75" customHeight="1">
      <c r="A7" s="51"/>
      <c r="B7" s="28" t="s">
        <v>18</v>
      </c>
      <c r="C7" s="157">
        <f>C8+C15+C24+C28</f>
        <v>0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4">
        <f>N8+N24+N28</f>
        <v>67.271</v>
      </c>
      <c r="O7" s="155"/>
      <c r="P7" s="155"/>
      <c r="Q7" s="155"/>
      <c r="R7" s="155"/>
      <c r="S7" s="155"/>
      <c r="T7" s="155"/>
      <c r="U7" s="156"/>
      <c r="V7" s="154">
        <f>AL7+BB7+BS7+CI7</f>
        <v>82.47195603360001</v>
      </c>
      <c r="W7" s="155"/>
      <c r="X7" s="155"/>
      <c r="Y7" s="155"/>
      <c r="Z7" s="155"/>
      <c r="AA7" s="155"/>
      <c r="AB7" s="155"/>
      <c r="AC7" s="156"/>
      <c r="AD7" s="154">
        <f>AD8+AD15+AD28+AD24</f>
        <v>2.06</v>
      </c>
      <c r="AE7" s="155"/>
      <c r="AF7" s="155"/>
      <c r="AG7" s="155"/>
      <c r="AH7" s="155"/>
      <c r="AI7" s="155"/>
      <c r="AJ7" s="155"/>
      <c r="AK7" s="156"/>
      <c r="AL7" s="154">
        <f>AL8+AL15+AL28+AL24</f>
        <v>6.89896162</v>
      </c>
      <c r="AM7" s="155"/>
      <c r="AN7" s="155"/>
      <c r="AO7" s="155"/>
      <c r="AP7" s="155"/>
      <c r="AQ7" s="155"/>
      <c r="AR7" s="155"/>
      <c r="AS7" s="156"/>
      <c r="AT7" s="154">
        <f>AT8+AT15+AT28+AT24</f>
        <v>14.049999999999999</v>
      </c>
      <c r="AU7" s="155"/>
      <c r="AV7" s="155"/>
      <c r="AW7" s="155"/>
      <c r="AX7" s="155"/>
      <c r="AY7" s="155"/>
      <c r="AZ7" s="155"/>
      <c r="BA7" s="156"/>
      <c r="BB7" s="154">
        <f>BB8+BB15+BB28+BB24</f>
        <v>23.28098085</v>
      </c>
      <c r="BC7" s="155"/>
      <c r="BD7" s="155"/>
      <c r="BE7" s="155"/>
      <c r="BF7" s="155"/>
      <c r="BG7" s="155"/>
      <c r="BH7" s="155"/>
      <c r="BI7" s="156"/>
      <c r="BJ7" s="157">
        <f>BJ8+BJ15+BJ28+BJ24</f>
        <v>25.305</v>
      </c>
      <c r="BK7" s="158"/>
      <c r="BL7" s="158"/>
      <c r="BM7" s="158"/>
      <c r="BN7" s="158"/>
      <c r="BO7" s="158"/>
      <c r="BP7" s="158"/>
      <c r="BQ7" s="159"/>
      <c r="BR7" s="83">
        <f>AD7+AT7+BJ7</f>
        <v>41.415</v>
      </c>
      <c r="BS7" s="154">
        <f>BS8+BS15+BS28+BS24</f>
        <v>30.0305970836</v>
      </c>
      <c r="BT7" s="155"/>
      <c r="BU7" s="155"/>
      <c r="BV7" s="155"/>
      <c r="BW7" s="155"/>
      <c r="BX7" s="155"/>
      <c r="BY7" s="155"/>
      <c r="BZ7" s="156"/>
      <c r="CA7" s="157">
        <f>CA8+CA15+CA28+CA24</f>
        <v>25.856</v>
      </c>
      <c r="CB7" s="158"/>
      <c r="CC7" s="158"/>
      <c r="CD7" s="158"/>
      <c r="CE7" s="158"/>
      <c r="CF7" s="158"/>
      <c r="CG7" s="158"/>
      <c r="CH7" s="159"/>
      <c r="CI7" s="157">
        <f>CI8+CI15+CI28+CI24</f>
        <v>22.26141648</v>
      </c>
      <c r="CJ7" s="158"/>
      <c r="CK7" s="158"/>
      <c r="CL7" s="158"/>
      <c r="CM7" s="158"/>
      <c r="CN7" s="158"/>
      <c r="CO7" s="158"/>
      <c r="CP7" s="159"/>
      <c r="CQ7" s="157">
        <f>AL7+BB7+BS7+CI7</f>
        <v>82.47195603360001</v>
      </c>
      <c r="CR7" s="158"/>
      <c r="CS7" s="158"/>
      <c r="CT7" s="158"/>
      <c r="CU7" s="158"/>
      <c r="CV7" s="158"/>
      <c r="CW7" s="158"/>
      <c r="CX7" s="158"/>
      <c r="CY7" s="159"/>
      <c r="CZ7" s="157">
        <f>CI7</f>
        <v>22.26141648</v>
      </c>
      <c r="DA7" s="158"/>
      <c r="DB7" s="158"/>
      <c r="DC7" s="158"/>
      <c r="DD7" s="158"/>
      <c r="DE7" s="158"/>
      <c r="DF7" s="158"/>
      <c r="DG7" s="158"/>
      <c r="DH7" s="159"/>
      <c r="DI7" s="157">
        <f>DI8+DI24+DI28</f>
        <v>140.46671157400002</v>
      </c>
      <c r="DJ7" s="158"/>
      <c r="DK7" s="158"/>
      <c r="DL7" s="158"/>
      <c r="DM7" s="158"/>
      <c r="DN7" s="158"/>
      <c r="DO7" s="158"/>
      <c r="DP7" s="158"/>
      <c r="DQ7" s="159"/>
      <c r="DR7" s="157">
        <f>DR8+DR24+DR28</f>
        <v>72.65642951</v>
      </c>
      <c r="DS7" s="158"/>
      <c r="DT7" s="158"/>
      <c r="DU7" s="158"/>
      <c r="DV7" s="158"/>
      <c r="DW7" s="158"/>
      <c r="DX7" s="158"/>
      <c r="DY7" s="158"/>
      <c r="DZ7" s="159"/>
      <c r="EA7" s="157">
        <v>0</v>
      </c>
      <c r="EB7" s="158"/>
      <c r="EC7" s="158"/>
      <c r="ED7" s="158"/>
      <c r="EE7" s="158"/>
      <c r="EF7" s="158"/>
      <c r="EG7" s="158"/>
      <c r="EH7" s="158"/>
      <c r="EI7" s="158"/>
      <c r="EJ7" s="158"/>
      <c r="EK7" s="159"/>
      <c r="EL7" s="157">
        <f>(AL7+BB7+BS7+CI7)-(AD7+AT7+BJ7+CA7)</f>
        <v>15.200956033600008</v>
      </c>
      <c r="EM7" s="158"/>
      <c r="EN7" s="158"/>
      <c r="EO7" s="158"/>
      <c r="EP7" s="158"/>
      <c r="EQ7" s="158"/>
      <c r="ER7" s="158"/>
      <c r="ES7" s="158"/>
      <c r="ET7" s="158"/>
      <c r="EU7" s="159"/>
      <c r="EV7" s="157">
        <f>(AL7+BB7+BS7+CI7)/(AD7+AT7+BJ7+CA7)*100</f>
        <v>122.59659590848955</v>
      </c>
      <c r="EW7" s="158"/>
      <c r="EX7" s="158"/>
      <c r="EY7" s="158"/>
      <c r="EZ7" s="158"/>
      <c r="FA7" s="159"/>
      <c r="FB7" s="190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2"/>
      <c r="FN7" s="190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2"/>
      <c r="FZ7" s="193"/>
      <c r="GA7" s="194"/>
      <c r="GB7" s="194"/>
      <c r="GC7" s="194"/>
      <c r="GD7" s="194"/>
      <c r="GE7" s="194"/>
      <c r="GF7" s="194"/>
      <c r="GG7" s="194"/>
      <c r="GH7" s="194"/>
      <c r="GI7" s="194"/>
      <c r="GJ7" s="194"/>
      <c r="GK7" s="194"/>
      <c r="GL7" s="194"/>
      <c r="GM7" s="194"/>
      <c r="GN7" s="194"/>
      <c r="GO7" s="194"/>
      <c r="GP7" s="194"/>
      <c r="GQ7" s="194"/>
      <c r="GR7" s="194"/>
      <c r="GS7" s="194"/>
      <c r="GT7" s="194"/>
      <c r="GU7" s="194"/>
      <c r="GV7" s="195"/>
    </row>
    <row r="8" spans="1:204" ht="80.25" customHeight="1">
      <c r="A8" s="51" t="s">
        <v>19</v>
      </c>
      <c r="B8" s="29" t="s">
        <v>122</v>
      </c>
      <c r="C8" s="157">
        <f>C10+C11+C12+C13</f>
        <v>0</v>
      </c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4">
        <f>AD8+AT8+BJ8+CA8</f>
        <v>17.45</v>
      </c>
      <c r="O8" s="155"/>
      <c r="P8" s="155"/>
      <c r="Q8" s="155"/>
      <c r="R8" s="155"/>
      <c r="S8" s="155"/>
      <c r="T8" s="155"/>
      <c r="U8" s="156"/>
      <c r="V8" s="154">
        <f>AL8+BB8+BS8+CI8</f>
        <v>22.85140093</v>
      </c>
      <c r="W8" s="155"/>
      <c r="X8" s="155"/>
      <c r="Y8" s="155"/>
      <c r="Z8" s="155"/>
      <c r="AA8" s="155"/>
      <c r="AB8" s="155"/>
      <c r="AC8" s="156"/>
      <c r="AD8" s="154">
        <f>AD10+AD11+AD12+AD13+AD14</f>
        <v>0</v>
      </c>
      <c r="AE8" s="155"/>
      <c r="AF8" s="155"/>
      <c r="AG8" s="155"/>
      <c r="AH8" s="155"/>
      <c r="AI8" s="155"/>
      <c r="AJ8" s="155"/>
      <c r="AK8" s="156"/>
      <c r="AL8" s="154">
        <f>AL10+AL11+AL12+AL13</f>
        <v>1.03050298</v>
      </c>
      <c r="AM8" s="155"/>
      <c r="AN8" s="155"/>
      <c r="AO8" s="155"/>
      <c r="AP8" s="155"/>
      <c r="AQ8" s="155"/>
      <c r="AR8" s="155"/>
      <c r="AS8" s="156"/>
      <c r="AT8" s="154">
        <f>AT10+AT11+AT12+AT13+AT14</f>
        <v>4.1499999999999995</v>
      </c>
      <c r="AU8" s="155"/>
      <c r="AV8" s="155"/>
      <c r="AW8" s="155"/>
      <c r="AX8" s="155"/>
      <c r="AY8" s="155"/>
      <c r="AZ8" s="155"/>
      <c r="BA8" s="156"/>
      <c r="BB8" s="154">
        <f>BB10+BB11+BB12+BB13</f>
        <v>2.17381769</v>
      </c>
      <c r="BC8" s="155"/>
      <c r="BD8" s="155"/>
      <c r="BE8" s="155"/>
      <c r="BF8" s="155"/>
      <c r="BG8" s="155"/>
      <c r="BH8" s="155"/>
      <c r="BI8" s="156"/>
      <c r="BJ8" s="157">
        <f>BJ10+BJ11+BJ12+BJ13+BJ14</f>
        <v>8.55</v>
      </c>
      <c r="BK8" s="158"/>
      <c r="BL8" s="158"/>
      <c r="BM8" s="158"/>
      <c r="BN8" s="158"/>
      <c r="BO8" s="158"/>
      <c r="BP8" s="158"/>
      <c r="BQ8" s="159"/>
      <c r="BR8" s="83">
        <f>AD8+AT8+BJ8</f>
        <v>12.7</v>
      </c>
      <c r="BS8" s="154">
        <f>BS10+BS11+BS12+BS13</f>
        <v>7.65004949</v>
      </c>
      <c r="BT8" s="155"/>
      <c r="BU8" s="155"/>
      <c r="BV8" s="155"/>
      <c r="BW8" s="155"/>
      <c r="BX8" s="155"/>
      <c r="BY8" s="155"/>
      <c r="BZ8" s="156"/>
      <c r="CA8" s="157">
        <f>CA10+CA11+CA12+CA13+CA14</f>
        <v>4.75</v>
      </c>
      <c r="CB8" s="158"/>
      <c r="CC8" s="158"/>
      <c r="CD8" s="158"/>
      <c r="CE8" s="158"/>
      <c r="CF8" s="158"/>
      <c r="CG8" s="158"/>
      <c r="CH8" s="159"/>
      <c r="CI8" s="157">
        <f>CI10+CI11+CI12+CI13+CI14</f>
        <v>11.99703077</v>
      </c>
      <c r="CJ8" s="158"/>
      <c r="CK8" s="158"/>
      <c r="CL8" s="158"/>
      <c r="CM8" s="158"/>
      <c r="CN8" s="158"/>
      <c r="CO8" s="158"/>
      <c r="CP8" s="159"/>
      <c r="CQ8" s="157">
        <f>AL8+BB8+BS8+CI8</f>
        <v>22.85140093</v>
      </c>
      <c r="CR8" s="158"/>
      <c r="CS8" s="158"/>
      <c r="CT8" s="158"/>
      <c r="CU8" s="158"/>
      <c r="CV8" s="158"/>
      <c r="CW8" s="158"/>
      <c r="CX8" s="158"/>
      <c r="CY8" s="159"/>
      <c r="CZ8" s="157">
        <f>CI8</f>
        <v>11.99703077</v>
      </c>
      <c r="DA8" s="158"/>
      <c r="DB8" s="158"/>
      <c r="DC8" s="158"/>
      <c r="DD8" s="158"/>
      <c r="DE8" s="158"/>
      <c r="DF8" s="158"/>
      <c r="DG8" s="158"/>
      <c r="DH8" s="159"/>
      <c r="DI8" s="157">
        <f>DI10+DI11+DI12+DI13+DI19+DI20</f>
        <v>49.0920499894</v>
      </c>
      <c r="DJ8" s="158"/>
      <c r="DK8" s="158"/>
      <c r="DL8" s="158"/>
      <c r="DM8" s="158"/>
      <c r="DN8" s="158"/>
      <c r="DO8" s="158"/>
      <c r="DP8" s="158"/>
      <c r="DQ8" s="159"/>
      <c r="DR8" s="157">
        <f>DR10+DR11+DR13+DR12+DR19</f>
        <v>17.74143695</v>
      </c>
      <c r="DS8" s="158"/>
      <c r="DT8" s="158"/>
      <c r="DU8" s="158"/>
      <c r="DV8" s="158"/>
      <c r="DW8" s="158"/>
      <c r="DX8" s="158"/>
      <c r="DY8" s="158"/>
      <c r="DZ8" s="159"/>
      <c r="EA8" s="157">
        <v>0</v>
      </c>
      <c r="EB8" s="158"/>
      <c r="EC8" s="158"/>
      <c r="ED8" s="158"/>
      <c r="EE8" s="158"/>
      <c r="EF8" s="158"/>
      <c r="EG8" s="158"/>
      <c r="EH8" s="158"/>
      <c r="EI8" s="158"/>
      <c r="EJ8" s="158"/>
      <c r="EK8" s="159"/>
      <c r="EL8" s="157">
        <f aca="true" t="shared" si="0" ref="EL8:EL14">(AL8+BB8+BS8+CI8)-(AD8+AT8+BJ8+CA8)</f>
        <v>5.401400930000001</v>
      </c>
      <c r="EM8" s="158"/>
      <c r="EN8" s="158"/>
      <c r="EO8" s="158"/>
      <c r="EP8" s="158"/>
      <c r="EQ8" s="158"/>
      <c r="ER8" s="158"/>
      <c r="ES8" s="158"/>
      <c r="ET8" s="158"/>
      <c r="EU8" s="159"/>
      <c r="EV8" s="157">
        <f aca="true" t="shared" si="1" ref="EV8:EV31">(AL8+BB8+BS8+CI8)/(AD8+AT8+BJ8+CA8)*100</f>
        <v>130.95358699140402</v>
      </c>
      <c r="EW8" s="158"/>
      <c r="EX8" s="158"/>
      <c r="EY8" s="158"/>
      <c r="EZ8" s="158"/>
      <c r="FA8" s="159"/>
      <c r="FB8" s="190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2"/>
      <c r="FN8" s="154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2"/>
      <c r="FZ8" s="193"/>
      <c r="GA8" s="194"/>
      <c r="GB8" s="194"/>
      <c r="GC8" s="194"/>
      <c r="GD8" s="194"/>
      <c r="GE8" s="194"/>
      <c r="GF8" s="194"/>
      <c r="GG8" s="194"/>
      <c r="GH8" s="194"/>
      <c r="GI8" s="194"/>
      <c r="GJ8" s="194"/>
      <c r="GK8" s="194"/>
      <c r="GL8" s="194"/>
      <c r="GM8" s="194"/>
      <c r="GN8" s="194"/>
      <c r="GO8" s="194"/>
      <c r="GP8" s="194"/>
      <c r="GQ8" s="194"/>
      <c r="GR8" s="194"/>
      <c r="GS8" s="194"/>
      <c r="GT8" s="194"/>
      <c r="GU8" s="194"/>
      <c r="GV8" s="195"/>
    </row>
    <row r="9" spans="1:204" ht="27.75" customHeight="1">
      <c r="A9" s="51" t="s">
        <v>65</v>
      </c>
      <c r="B9" s="29" t="s">
        <v>155</v>
      </c>
      <c r="C9" s="157"/>
      <c r="D9" s="158"/>
      <c r="E9" s="158"/>
      <c r="F9" s="158"/>
      <c r="G9" s="158"/>
      <c r="H9" s="158"/>
      <c r="I9" s="158"/>
      <c r="J9" s="158"/>
      <c r="K9" s="158"/>
      <c r="L9" s="158"/>
      <c r="M9" s="159"/>
      <c r="N9" s="154">
        <f>N10+N11+N12+N13+N14</f>
        <v>17.45</v>
      </c>
      <c r="O9" s="155"/>
      <c r="P9" s="155"/>
      <c r="Q9" s="155"/>
      <c r="R9" s="155"/>
      <c r="S9" s="155"/>
      <c r="T9" s="155"/>
      <c r="U9" s="156"/>
      <c r="V9" s="154">
        <f>V10+V11+V12+V13+V14</f>
        <v>22.85140093</v>
      </c>
      <c r="W9" s="155"/>
      <c r="X9" s="155"/>
      <c r="Y9" s="155"/>
      <c r="Z9" s="155"/>
      <c r="AA9" s="155"/>
      <c r="AB9" s="155"/>
      <c r="AC9" s="156"/>
      <c r="AD9" s="154">
        <f>AD10+AD11+AD12+AD13+AD14</f>
        <v>0</v>
      </c>
      <c r="AE9" s="155"/>
      <c r="AF9" s="155"/>
      <c r="AG9" s="155"/>
      <c r="AH9" s="155"/>
      <c r="AI9" s="155"/>
      <c r="AJ9" s="155"/>
      <c r="AK9" s="156"/>
      <c r="AL9" s="154">
        <f>AL10+AL11+AL12+AL13+AL14</f>
        <v>1.03050298</v>
      </c>
      <c r="AM9" s="155"/>
      <c r="AN9" s="155"/>
      <c r="AO9" s="155"/>
      <c r="AP9" s="155"/>
      <c r="AQ9" s="155"/>
      <c r="AR9" s="155"/>
      <c r="AS9" s="156"/>
      <c r="AT9" s="154">
        <f>AT10+AT11+AT12+AT13+AT14</f>
        <v>4.1499999999999995</v>
      </c>
      <c r="AU9" s="155"/>
      <c r="AV9" s="155"/>
      <c r="AW9" s="155"/>
      <c r="AX9" s="155"/>
      <c r="AY9" s="155"/>
      <c r="AZ9" s="155"/>
      <c r="BA9" s="156"/>
      <c r="BB9" s="154">
        <f>BB10+BB11+BB12+BB13+BB14</f>
        <v>2.17381769</v>
      </c>
      <c r="BC9" s="155"/>
      <c r="BD9" s="155"/>
      <c r="BE9" s="155"/>
      <c r="BF9" s="155"/>
      <c r="BG9" s="155"/>
      <c r="BH9" s="155"/>
      <c r="BI9" s="156"/>
      <c r="BJ9" s="154">
        <f>BJ10+BJ11+BJ12+BJ13+BJ14</f>
        <v>8.55</v>
      </c>
      <c r="BK9" s="155"/>
      <c r="BL9" s="155"/>
      <c r="BM9" s="155"/>
      <c r="BN9" s="155"/>
      <c r="BO9" s="155"/>
      <c r="BP9" s="155"/>
      <c r="BQ9" s="156"/>
      <c r="BR9" s="83"/>
      <c r="BS9" s="154">
        <f>BS10+BS11+BS12+BS13+BS14</f>
        <v>7.65004949</v>
      </c>
      <c r="BT9" s="155"/>
      <c r="BU9" s="155"/>
      <c r="BV9" s="155"/>
      <c r="BW9" s="155"/>
      <c r="BX9" s="155"/>
      <c r="BY9" s="155"/>
      <c r="BZ9" s="156"/>
      <c r="CA9" s="157">
        <f>CA10+CA11+CA12+CA13+CA14</f>
        <v>4.75</v>
      </c>
      <c r="CB9" s="158"/>
      <c r="CC9" s="158"/>
      <c r="CD9" s="158"/>
      <c r="CE9" s="158"/>
      <c r="CF9" s="158"/>
      <c r="CG9" s="158"/>
      <c r="CH9" s="159"/>
      <c r="CI9" s="157">
        <f>CI10+CI11+CI12+CI13+CI14</f>
        <v>11.99703077</v>
      </c>
      <c r="CJ9" s="158"/>
      <c r="CK9" s="158"/>
      <c r="CL9" s="158"/>
      <c r="CM9" s="158"/>
      <c r="CN9" s="158"/>
      <c r="CO9" s="158"/>
      <c r="CP9" s="159"/>
      <c r="CQ9" s="157">
        <f>AL9+BB9+BS9+CI9</f>
        <v>22.85140093</v>
      </c>
      <c r="CR9" s="158"/>
      <c r="CS9" s="158"/>
      <c r="CT9" s="158"/>
      <c r="CU9" s="158"/>
      <c r="CV9" s="158"/>
      <c r="CW9" s="158"/>
      <c r="CX9" s="158"/>
      <c r="CY9" s="159"/>
      <c r="CZ9" s="157">
        <f>CI9</f>
        <v>11.99703077</v>
      </c>
      <c r="DA9" s="158"/>
      <c r="DB9" s="158"/>
      <c r="DC9" s="158"/>
      <c r="DD9" s="158"/>
      <c r="DE9" s="158"/>
      <c r="DF9" s="158"/>
      <c r="DG9" s="158"/>
      <c r="DH9" s="159"/>
      <c r="DI9" s="157">
        <f>DI10+DI11+DI13+DI12+DI14+DI19+DI20</f>
        <v>49.0920499894</v>
      </c>
      <c r="DJ9" s="158"/>
      <c r="DK9" s="158"/>
      <c r="DL9" s="158"/>
      <c r="DM9" s="158"/>
      <c r="DN9" s="158"/>
      <c r="DO9" s="158"/>
      <c r="DP9" s="158"/>
      <c r="DQ9" s="159"/>
      <c r="DR9" s="157">
        <f>DR10+DR11+DR12+DR13+DR14+DR19</f>
        <v>17.74143695</v>
      </c>
      <c r="DS9" s="158"/>
      <c r="DT9" s="158"/>
      <c r="DU9" s="158"/>
      <c r="DV9" s="158"/>
      <c r="DW9" s="158"/>
      <c r="DX9" s="158"/>
      <c r="DY9" s="158"/>
      <c r="DZ9" s="159"/>
      <c r="EA9" s="157">
        <f>EA10+EA11+EA12+EA13+EA14</f>
        <v>0</v>
      </c>
      <c r="EB9" s="158"/>
      <c r="EC9" s="158"/>
      <c r="ED9" s="158"/>
      <c r="EE9" s="158"/>
      <c r="EF9" s="158"/>
      <c r="EG9" s="158"/>
      <c r="EH9" s="158"/>
      <c r="EI9" s="158"/>
      <c r="EJ9" s="158"/>
      <c r="EK9" s="159"/>
      <c r="EL9" s="157">
        <f t="shared" si="0"/>
        <v>5.401400930000001</v>
      </c>
      <c r="EM9" s="158"/>
      <c r="EN9" s="158"/>
      <c r="EO9" s="158"/>
      <c r="EP9" s="158"/>
      <c r="EQ9" s="158"/>
      <c r="ER9" s="158"/>
      <c r="ES9" s="158"/>
      <c r="ET9" s="158"/>
      <c r="EU9" s="159"/>
      <c r="EV9" s="157">
        <f t="shared" si="1"/>
        <v>130.95358699140402</v>
      </c>
      <c r="EW9" s="158"/>
      <c r="EX9" s="158"/>
      <c r="EY9" s="158"/>
      <c r="EZ9" s="158"/>
      <c r="FA9" s="159"/>
      <c r="FB9" s="85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7"/>
      <c r="FN9" s="85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7"/>
      <c r="FZ9" s="88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90"/>
    </row>
    <row r="10" spans="1:204" ht="42.75" customHeight="1">
      <c r="A10" s="53" t="s">
        <v>67</v>
      </c>
      <c r="B10" s="30" t="s">
        <v>179</v>
      </c>
      <c r="C10" s="157">
        <v>0</v>
      </c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1">
        <f aca="true" t="shared" si="2" ref="N10:N18">AD10+AT10+BJ10+CA10</f>
        <v>5.699999999999999</v>
      </c>
      <c r="O10" s="152"/>
      <c r="P10" s="152"/>
      <c r="Q10" s="152"/>
      <c r="R10" s="152"/>
      <c r="S10" s="152"/>
      <c r="T10" s="152"/>
      <c r="U10" s="153"/>
      <c r="V10" s="151">
        <f aca="true" t="shared" si="3" ref="V10:V18">AL10+BB10+BS10+CI10</f>
        <v>9.31374162</v>
      </c>
      <c r="W10" s="152"/>
      <c r="X10" s="152"/>
      <c r="Y10" s="152"/>
      <c r="Z10" s="152"/>
      <c r="AA10" s="152"/>
      <c r="AB10" s="152"/>
      <c r="AC10" s="153"/>
      <c r="AD10" s="151">
        <v>0</v>
      </c>
      <c r="AE10" s="152"/>
      <c r="AF10" s="152"/>
      <c r="AG10" s="152"/>
      <c r="AH10" s="152"/>
      <c r="AI10" s="152"/>
      <c r="AJ10" s="152"/>
      <c r="AK10" s="153"/>
      <c r="AL10" s="151">
        <v>0.27752098</v>
      </c>
      <c r="AM10" s="152"/>
      <c r="AN10" s="152"/>
      <c r="AO10" s="152"/>
      <c r="AP10" s="152"/>
      <c r="AQ10" s="152"/>
      <c r="AR10" s="152"/>
      <c r="AS10" s="153"/>
      <c r="AT10" s="151">
        <v>3.3</v>
      </c>
      <c r="AU10" s="152"/>
      <c r="AV10" s="152"/>
      <c r="AW10" s="152"/>
      <c r="AX10" s="152"/>
      <c r="AY10" s="152"/>
      <c r="AZ10" s="152"/>
      <c r="BA10" s="153"/>
      <c r="BB10" s="151">
        <v>0.409279</v>
      </c>
      <c r="BC10" s="152"/>
      <c r="BD10" s="152"/>
      <c r="BE10" s="152"/>
      <c r="BF10" s="152"/>
      <c r="BG10" s="152"/>
      <c r="BH10" s="152"/>
      <c r="BI10" s="153"/>
      <c r="BJ10" s="148">
        <v>0.8</v>
      </c>
      <c r="BK10" s="149"/>
      <c r="BL10" s="149"/>
      <c r="BM10" s="149"/>
      <c r="BN10" s="149"/>
      <c r="BO10" s="149"/>
      <c r="BP10" s="149"/>
      <c r="BQ10" s="150"/>
      <c r="BR10" s="82">
        <f>AD10+AT10+BJ10</f>
        <v>4.1</v>
      </c>
      <c r="BS10" s="151">
        <v>0.70057093</v>
      </c>
      <c r="BT10" s="152"/>
      <c r="BU10" s="152"/>
      <c r="BV10" s="152"/>
      <c r="BW10" s="152"/>
      <c r="BX10" s="152"/>
      <c r="BY10" s="152"/>
      <c r="BZ10" s="153"/>
      <c r="CA10" s="148">
        <v>1.6</v>
      </c>
      <c r="CB10" s="149"/>
      <c r="CC10" s="149"/>
      <c r="CD10" s="149"/>
      <c r="CE10" s="149"/>
      <c r="CF10" s="149"/>
      <c r="CG10" s="149"/>
      <c r="CH10" s="150"/>
      <c r="CI10" s="148">
        <v>7.92637071</v>
      </c>
      <c r="CJ10" s="149"/>
      <c r="CK10" s="149"/>
      <c r="CL10" s="149"/>
      <c r="CM10" s="149"/>
      <c r="CN10" s="149"/>
      <c r="CO10" s="149"/>
      <c r="CP10" s="150"/>
      <c r="CQ10" s="148">
        <f>V10</f>
        <v>9.31374162</v>
      </c>
      <c r="CR10" s="149"/>
      <c r="CS10" s="149"/>
      <c r="CT10" s="149"/>
      <c r="CU10" s="149"/>
      <c r="CV10" s="149"/>
      <c r="CW10" s="149"/>
      <c r="CX10" s="149"/>
      <c r="CY10" s="150"/>
      <c r="CZ10" s="148">
        <f>CI10</f>
        <v>7.92637071</v>
      </c>
      <c r="DA10" s="149"/>
      <c r="DB10" s="149"/>
      <c r="DC10" s="149"/>
      <c r="DD10" s="149"/>
      <c r="DE10" s="149"/>
      <c r="DF10" s="149"/>
      <c r="DG10" s="149"/>
      <c r="DH10" s="150"/>
      <c r="DI10" s="148">
        <f>0.2760901578+DR10+0.72680462</f>
        <v>9.1777340478</v>
      </c>
      <c r="DJ10" s="149"/>
      <c r="DK10" s="149"/>
      <c r="DL10" s="149"/>
      <c r="DM10" s="149"/>
      <c r="DN10" s="149"/>
      <c r="DO10" s="149"/>
      <c r="DP10" s="149"/>
      <c r="DQ10" s="150"/>
      <c r="DR10" s="148">
        <v>8.17483927</v>
      </c>
      <c r="DS10" s="149"/>
      <c r="DT10" s="149"/>
      <c r="DU10" s="149"/>
      <c r="DV10" s="149"/>
      <c r="DW10" s="149"/>
      <c r="DX10" s="149"/>
      <c r="DY10" s="149"/>
      <c r="DZ10" s="150"/>
      <c r="EA10" s="148">
        <v>0</v>
      </c>
      <c r="EB10" s="149"/>
      <c r="EC10" s="149"/>
      <c r="ED10" s="149"/>
      <c r="EE10" s="149"/>
      <c r="EF10" s="149"/>
      <c r="EG10" s="149"/>
      <c r="EH10" s="149"/>
      <c r="EI10" s="149"/>
      <c r="EJ10" s="149"/>
      <c r="EK10" s="150"/>
      <c r="EL10" s="148">
        <f t="shared" si="0"/>
        <v>3.6137416200000008</v>
      </c>
      <c r="EM10" s="149"/>
      <c r="EN10" s="149"/>
      <c r="EO10" s="149"/>
      <c r="EP10" s="149"/>
      <c r="EQ10" s="149"/>
      <c r="ER10" s="149"/>
      <c r="ES10" s="149"/>
      <c r="ET10" s="149"/>
      <c r="EU10" s="150"/>
      <c r="EV10" s="148">
        <f t="shared" si="1"/>
        <v>163.39897578947372</v>
      </c>
      <c r="EW10" s="149"/>
      <c r="EX10" s="149"/>
      <c r="EY10" s="149"/>
      <c r="EZ10" s="149"/>
      <c r="FA10" s="150"/>
      <c r="FB10" s="223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2"/>
      <c r="FN10" s="190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2"/>
      <c r="FZ10" s="193"/>
      <c r="GA10" s="194"/>
      <c r="GB10" s="194"/>
      <c r="GC10" s="194"/>
      <c r="GD10" s="194"/>
      <c r="GE10" s="194"/>
      <c r="GF10" s="194"/>
      <c r="GG10" s="194"/>
      <c r="GH10" s="194"/>
      <c r="GI10" s="194"/>
      <c r="GJ10" s="194"/>
      <c r="GK10" s="194"/>
      <c r="GL10" s="194"/>
      <c r="GM10" s="194"/>
      <c r="GN10" s="194"/>
      <c r="GO10" s="194"/>
      <c r="GP10" s="194"/>
      <c r="GQ10" s="194"/>
      <c r="GR10" s="194"/>
      <c r="GS10" s="194"/>
      <c r="GT10" s="194"/>
      <c r="GU10" s="194"/>
      <c r="GV10" s="195"/>
    </row>
    <row r="11" spans="1:204" s="52" customFormat="1" ht="40.5" customHeight="1">
      <c r="A11" s="53" t="s">
        <v>69</v>
      </c>
      <c r="B11" s="30" t="s">
        <v>180</v>
      </c>
      <c r="C11" s="148">
        <v>0</v>
      </c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51">
        <f t="shared" si="2"/>
        <v>6.5</v>
      </c>
      <c r="O11" s="152"/>
      <c r="P11" s="152"/>
      <c r="Q11" s="152"/>
      <c r="R11" s="152"/>
      <c r="S11" s="152"/>
      <c r="T11" s="152"/>
      <c r="U11" s="153"/>
      <c r="V11" s="151">
        <f t="shared" si="3"/>
        <v>9.40396019</v>
      </c>
      <c r="W11" s="152"/>
      <c r="X11" s="152"/>
      <c r="Y11" s="152"/>
      <c r="Z11" s="152"/>
      <c r="AA11" s="152"/>
      <c r="AB11" s="152"/>
      <c r="AC11" s="153"/>
      <c r="AD11" s="151">
        <v>0</v>
      </c>
      <c r="AE11" s="152"/>
      <c r="AF11" s="152"/>
      <c r="AG11" s="152"/>
      <c r="AH11" s="152"/>
      <c r="AI11" s="152"/>
      <c r="AJ11" s="152"/>
      <c r="AK11" s="153"/>
      <c r="AL11" s="151">
        <v>0.752982</v>
      </c>
      <c r="AM11" s="152"/>
      <c r="AN11" s="152"/>
      <c r="AO11" s="152"/>
      <c r="AP11" s="152"/>
      <c r="AQ11" s="152"/>
      <c r="AR11" s="152"/>
      <c r="AS11" s="153"/>
      <c r="AT11" s="151">
        <v>0.5</v>
      </c>
      <c r="AU11" s="152"/>
      <c r="AV11" s="152"/>
      <c r="AW11" s="152"/>
      <c r="AX11" s="152"/>
      <c r="AY11" s="152"/>
      <c r="AZ11" s="152"/>
      <c r="BA11" s="153"/>
      <c r="BB11" s="151">
        <v>1.76453869</v>
      </c>
      <c r="BC11" s="152"/>
      <c r="BD11" s="152"/>
      <c r="BE11" s="152"/>
      <c r="BF11" s="152"/>
      <c r="BG11" s="152"/>
      <c r="BH11" s="152"/>
      <c r="BI11" s="153"/>
      <c r="BJ11" s="148">
        <f>4.5-0.25</f>
        <v>4.25</v>
      </c>
      <c r="BK11" s="149"/>
      <c r="BL11" s="149"/>
      <c r="BM11" s="149"/>
      <c r="BN11" s="149"/>
      <c r="BO11" s="149"/>
      <c r="BP11" s="149"/>
      <c r="BQ11" s="150"/>
      <c r="BR11" s="82">
        <f>AD11+AT11+BJ11</f>
        <v>4.75</v>
      </c>
      <c r="BS11" s="151">
        <f>2.80572983+2.53449195</f>
        <v>5.34022178</v>
      </c>
      <c r="BT11" s="152"/>
      <c r="BU11" s="152"/>
      <c r="BV11" s="152"/>
      <c r="BW11" s="152"/>
      <c r="BX11" s="152"/>
      <c r="BY11" s="152"/>
      <c r="BZ11" s="153"/>
      <c r="CA11" s="148">
        <f>1.5+0.25</f>
        <v>1.75</v>
      </c>
      <c r="CB11" s="149"/>
      <c r="CC11" s="149"/>
      <c r="CD11" s="149"/>
      <c r="CE11" s="149"/>
      <c r="CF11" s="149"/>
      <c r="CG11" s="149"/>
      <c r="CH11" s="150"/>
      <c r="CI11" s="148">
        <v>1.54621772</v>
      </c>
      <c r="CJ11" s="149"/>
      <c r="CK11" s="149"/>
      <c r="CL11" s="149"/>
      <c r="CM11" s="149"/>
      <c r="CN11" s="149"/>
      <c r="CO11" s="149"/>
      <c r="CP11" s="150"/>
      <c r="CQ11" s="148">
        <f aca="true" t="shared" si="4" ref="CQ11:CQ19">V11</f>
        <v>9.40396019</v>
      </c>
      <c r="CR11" s="149"/>
      <c r="CS11" s="149"/>
      <c r="CT11" s="149"/>
      <c r="CU11" s="149"/>
      <c r="CV11" s="149"/>
      <c r="CW11" s="149"/>
      <c r="CX11" s="149"/>
      <c r="CY11" s="150"/>
      <c r="CZ11" s="148">
        <f aca="true" t="shared" si="5" ref="CZ11:CZ19">CI11</f>
        <v>1.54621772</v>
      </c>
      <c r="DA11" s="149"/>
      <c r="DB11" s="149"/>
      <c r="DC11" s="149"/>
      <c r="DD11" s="149"/>
      <c r="DE11" s="149"/>
      <c r="DF11" s="149"/>
      <c r="DG11" s="149"/>
      <c r="DH11" s="150"/>
      <c r="DI11" s="148">
        <f>0.0946396816+DR11+0.724158+1.46886145</f>
        <v>10.082892491600001</v>
      </c>
      <c r="DJ11" s="149"/>
      <c r="DK11" s="149"/>
      <c r="DL11" s="149"/>
      <c r="DM11" s="149"/>
      <c r="DN11" s="149"/>
      <c r="DO11" s="149"/>
      <c r="DP11" s="149"/>
      <c r="DQ11" s="150"/>
      <c r="DR11" s="148">
        <v>7.79523336</v>
      </c>
      <c r="DS11" s="149"/>
      <c r="DT11" s="149"/>
      <c r="DU11" s="149"/>
      <c r="DV11" s="149"/>
      <c r="DW11" s="149"/>
      <c r="DX11" s="149"/>
      <c r="DY11" s="149"/>
      <c r="DZ11" s="150"/>
      <c r="EA11" s="148">
        <v>0</v>
      </c>
      <c r="EB11" s="149"/>
      <c r="EC11" s="149"/>
      <c r="ED11" s="149"/>
      <c r="EE11" s="149"/>
      <c r="EF11" s="149"/>
      <c r="EG11" s="149"/>
      <c r="EH11" s="149"/>
      <c r="EI11" s="149"/>
      <c r="EJ11" s="149"/>
      <c r="EK11" s="150"/>
      <c r="EL11" s="148">
        <f t="shared" si="0"/>
        <v>2.9039601899999994</v>
      </c>
      <c r="EM11" s="149"/>
      <c r="EN11" s="149"/>
      <c r="EO11" s="149"/>
      <c r="EP11" s="149"/>
      <c r="EQ11" s="149"/>
      <c r="ER11" s="149"/>
      <c r="ES11" s="149"/>
      <c r="ET11" s="149"/>
      <c r="EU11" s="150"/>
      <c r="EV11" s="148">
        <f t="shared" si="1"/>
        <v>144.6763106153846</v>
      </c>
      <c r="EW11" s="149"/>
      <c r="EX11" s="149"/>
      <c r="EY11" s="149"/>
      <c r="EZ11" s="149"/>
      <c r="FA11" s="150"/>
      <c r="FB11" s="223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2"/>
      <c r="FN11" s="160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2"/>
      <c r="FZ11" s="163"/>
      <c r="GA11" s="164"/>
      <c r="GB11" s="164"/>
      <c r="GC11" s="164"/>
      <c r="GD11" s="164"/>
      <c r="GE11" s="164"/>
      <c r="GF11" s="164"/>
      <c r="GG11" s="164"/>
      <c r="GH11" s="164"/>
      <c r="GI11" s="164"/>
      <c r="GJ11" s="164"/>
      <c r="GK11" s="164"/>
      <c r="GL11" s="164"/>
      <c r="GM11" s="164"/>
      <c r="GN11" s="164"/>
      <c r="GO11" s="164"/>
      <c r="GP11" s="164"/>
      <c r="GQ11" s="164"/>
      <c r="GR11" s="164"/>
      <c r="GS11" s="164"/>
      <c r="GT11" s="164"/>
      <c r="GU11" s="164"/>
      <c r="GV11" s="165"/>
    </row>
    <row r="12" spans="1:204" s="52" customFormat="1" ht="40.5" customHeight="1">
      <c r="A12" s="53" t="s">
        <v>71</v>
      </c>
      <c r="B12" s="30" t="s">
        <v>149</v>
      </c>
      <c r="C12" s="148">
        <v>0</v>
      </c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51">
        <f t="shared" si="2"/>
        <v>4.75</v>
      </c>
      <c r="O12" s="152"/>
      <c r="P12" s="152"/>
      <c r="Q12" s="152"/>
      <c r="R12" s="152"/>
      <c r="S12" s="152"/>
      <c r="T12" s="152"/>
      <c r="U12" s="153"/>
      <c r="V12" s="151">
        <f t="shared" si="3"/>
        <v>3.72709522</v>
      </c>
      <c r="W12" s="152"/>
      <c r="X12" s="152"/>
      <c r="Y12" s="152"/>
      <c r="Z12" s="152"/>
      <c r="AA12" s="152"/>
      <c r="AB12" s="152"/>
      <c r="AC12" s="153"/>
      <c r="AD12" s="151">
        <v>0</v>
      </c>
      <c r="AE12" s="152"/>
      <c r="AF12" s="152"/>
      <c r="AG12" s="152"/>
      <c r="AH12" s="152"/>
      <c r="AI12" s="152"/>
      <c r="AJ12" s="152"/>
      <c r="AK12" s="153"/>
      <c r="AL12" s="151">
        <v>0</v>
      </c>
      <c r="AM12" s="152"/>
      <c r="AN12" s="152"/>
      <c r="AO12" s="152"/>
      <c r="AP12" s="152"/>
      <c r="AQ12" s="152"/>
      <c r="AR12" s="152"/>
      <c r="AS12" s="153"/>
      <c r="AT12" s="151">
        <v>0</v>
      </c>
      <c r="AU12" s="152"/>
      <c r="AV12" s="152"/>
      <c r="AW12" s="152"/>
      <c r="AX12" s="152"/>
      <c r="AY12" s="152"/>
      <c r="AZ12" s="152"/>
      <c r="BA12" s="153"/>
      <c r="BB12" s="151">
        <v>0</v>
      </c>
      <c r="BC12" s="152"/>
      <c r="BD12" s="152"/>
      <c r="BE12" s="152"/>
      <c r="BF12" s="152"/>
      <c r="BG12" s="152"/>
      <c r="BH12" s="152"/>
      <c r="BI12" s="153"/>
      <c r="BJ12" s="148">
        <v>3.5</v>
      </c>
      <c r="BK12" s="149"/>
      <c r="BL12" s="149"/>
      <c r="BM12" s="149"/>
      <c r="BN12" s="149"/>
      <c r="BO12" s="149"/>
      <c r="BP12" s="149"/>
      <c r="BQ12" s="150"/>
      <c r="BR12" s="82">
        <f aca="true" t="shared" si="6" ref="BR12:BR31">AD12+AT12+BJ12</f>
        <v>3.5</v>
      </c>
      <c r="BS12" s="151">
        <v>1.60925678</v>
      </c>
      <c r="BT12" s="152"/>
      <c r="BU12" s="152"/>
      <c r="BV12" s="152"/>
      <c r="BW12" s="152"/>
      <c r="BX12" s="152"/>
      <c r="BY12" s="152"/>
      <c r="BZ12" s="153"/>
      <c r="CA12" s="148">
        <v>1.25</v>
      </c>
      <c r="CB12" s="149"/>
      <c r="CC12" s="149"/>
      <c r="CD12" s="149"/>
      <c r="CE12" s="149"/>
      <c r="CF12" s="149"/>
      <c r="CG12" s="149"/>
      <c r="CH12" s="150"/>
      <c r="CI12" s="148">
        <v>2.11783844</v>
      </c>
      <c r="CJ12" s="149"/>
      <c r="CK12" s="149"/>
      <c r="CL12" s="149"/>
      <c r="CM12" s="149"/>
      <c r="CN12" s="149"/>
      <c r="CO12" s="149"/>
      <c r="CP12" s="150"/>
      <c r="CQ12" s="148">
        <f t="shared" si="4"/>
        <v>3.72709522</v>
      </c>
      <c r="CR12" s="149"/>
      <c r="CS12" s="149"/>
      <c r="CT12" s="149"/>
      <c r="CU12" s="149"/>
      <c r="CV12" s="149"/>
      <c r="CW12" s="149"/>
      <c r="CX12" s="149"/>
      <c r="CY12" s="150"/>
      <c r="CZ12" s="148">
        <f t="shared" si="5"/>
        <v>2.11783844</v>
      </c>
      <c r="DA12" s="149"/>
      <c r="DB12" s="149"/>
      <c r="DC12" s="149"/>
      <c r="DD12" s="149"/>
      <c r="DE12" s="149"/>
      <c r="DF12" s="149"/>
      <c r="DG12" s="149"/>
      <c r="DH12" s="150"/>
      <c r="DI12" s="148">
        <f>1.05010202+DR12</f>
        <v>2.8214663399999997</v>
      </c>
      <c r="DJ12" s="149"/>
      <c r="DK12" s="149"/>
      <c r="DL12" s="149"/>
      <c r="DM12" s="149"/>
      <c r="DN12" s="149"/>
      <c r="DO12" s="149"/>
      <c r="DP12" s="149"/>
      <c r="DQ12" s="150"/>
      <c r="DR12" s="148">
        <v>1.77136432</v>
      </c>
      <c r="DS12" s="149"/>
      <c r="DT12" s="149"/>
      <c r="DU12" s="149"/>
      <c r="DV12" s="149"/>
      <c r="DW12" s="149"/>
      <c r="DX12" s="149"/>
      <c r="DY12" s="149"/>
      <c r="DZ12" s="150"/>
      <c r="EA12" s="148">
        <v>0</v>
      </c>
      <c r="EB12" s="149"/>
      <c r="EC12" s="149"/>
      <c r="ED12" s="149"/>
      <c r="EE12" s="149"/>
      <c r="EF12" s="149"/>
      <c r="EG12" s="149"/>
      <c r="EH12" s="149"/>
      <c r="EI12" s="149"/>
      <c r="EJ12" s="149"/>
      <c r="EK12" s="150"/>
      <c r="EL12" s="148">
        <f t="shared" si="0"/>
        <v>-1.0229047800000002</v>
      </c>
      <c r="EM12" s="149"/>
      <c r="EN12" s="149"/>
      <c r="EO12" s="149"/>
      <c r="EP12" s="149"/>
      <c r="EQ12" s="149"/>
      <c r="ER12" s="149"/>
      <c r="ES12" s="149"/>
      <c r="ET12" s="149"/>
      <c r="EU12" s="150"/>
      <c r="EV12" s="148">
        <f t="shared" si="1"/>
        <v>78.4651625263158</v>
      </c>
      <c r="EW12" s="149"/>
      <c r="EX12" s="149"/>
      <c r="EY12" s="149"/>
      <c r="EZ12" s="149"/>
      <c r="FA12" s="150"/>
      <c r="FB12" s="223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2"/>
      <c r="FN12" s="160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2"/>
      <c r="FZ12" s="163"/>
      <c r="GA12" s="164"/>
      <c r="GB12" s="164"/>
      <c r="GC12" s="164"/>
      <c r="GD12" s="164"/>
      <c r="GE12" s="164"/>
      <c r="GF12" s="164"/>
      <c r="GG12" s="164"/>
      <c r="GH12" s="164"/>
      <c r="GI12" s="164"/>
      <c r="GJ12" s="164"/>
      <c r="GK12" s="164"/>
      <c r="GL12" s="164"/>
      <c r="GM12" s="164"/>
      <c r="GN12" s="164"/>
      <c r="GO12" s="164"/>
      <c r="GP12" s="164"/>
      <c r="GQ12" s="164"/>
      <c r="GR12" s="164"/>
      <c r="GS12" s="164"/>
      <c r="GT12" s="164"/>
      <c r="GU12" s="164"/>
      <c r="GV12" s="165"/>
    </row>
    <row r="13" spans="1:204" s="52" customFormat="1" ht="38.25" customHeight="1" hidden="1">
      <c r="A13" s="53" t="s">
        <v>77</v>
      </c>
      <c r="B13" s="30" t="s">
        <v>158</v>
      </c>
      <c r="C13" s="148">
        <v>0</v>
      </c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1">
        <f t="shared" si="2"/>
        <v>0</v>
      </c>
      <c r="O13" s="152"/>
      <c r="P13" s="152"/>
      <c r="Q13" s="152"/>
      <c r="R13" s="152"/>
      <c r="S13" s="152"/>
      <c r="T13" s="152"/>
      <c r="U13" s="153"/>
      <c r="V13" s="151">
        <f t="shared" si="3"/>
        <v>0</v>
      </c>
      <c r="W13" s="152"/>
      <c r="X13" s="152"/>
      <c r="Y13" s="152"/>
      <c r="Z13" s="152"/>
      <c r="AA13" s="152"/>
      <c r="AB13" s="152"/>
      <c r="AC13" s="153"/>
      <c r="AD13" s="151">
        <v>0</v>
      </c>
      <c r="AE13" s="152"/>
      <c r="AF13" s="152"/>
      <c r="AG13" s="152"/>
      <c r="AH13" s="152"/>
      <c r="AI13" s="152"/>
      <c r="AJ13" s="152"/>
      <c r="AK13" s="153"/>
      <c r="AL13" s="151">
        <v>0</v>
      </c>
      <c r="AM13" s="152"/>
      <c r="AN13" s="152"/>
      <c r="AO13" s="152"/>
      <c r="AP13" s="152"/>
      <c r="AQ13" s="152"/>
      <c r="AR13" s="152"/>
      <c r="AS13" s="153"/>
      <c r="AT13" s="151">
        <v>0</v>
      </c>
      <c r="AU13" s="152"/>
      <c r="AV13" s="152"/>
      <c r="AW13" s="152"/>
      <c r="AX13" s="152"/>
      <c r="AY13" s="152"/>
      <c r="AZ13" s="152"/>
      <c r="BA13" s="153"/>
      <c r="BB13" s="151">
        <v>0</v>
      </c>
      <c r="BC13" s="152"/>
      <c r="BD13" s="152"/>
      <c r="BE13" s="152"/>
      <c r="BF13" s="152"/>
      <c r="BG13" s="152"/>
      <c r="BH13" s="152"/>
      <c r="BI13" s="153"/>
      <c r="BJ13" s="148">
        <v>0</v>
      </c>
      <c r="BK13" s="149"/>
      <c r="BL13" s="149"/>
      <c r="BM13" s="149"/>
      <c r="BN13" s="149"/>
      <c r="BO13" s="149"/>
      <c r="BP13" s="149"/>
      <c r="BQ13" s="150"/>
      <c r="BR13" s="82">
        <f t="shared" si="6"/>
        <v>0</v>
      </c>
      <c r="BS13" s="151">
        <v>0</v>
      </c>
      <c r="BT13" s="152"/>
      <c r="BU13" s="152"/>
      <c r="BV13" s="152"/>
      <c r="BW13" s="152"/>
      <c r="BX13" s="152"/>
      <c r="BY13" s="152"/>
      <c r="BZ13" s="153"/>
      <c r="CA13" s="148">
        <v>0</v>
      </c>
      <c r="CB13" s="149"/>
      <c r="CC13" s="149"/>
      <c r="CD13" s="149"/>
      <c r="CE13" s="149"/>
      <c r="CF13" s="149"/>
      <c r="CG13" s="149"/>
      <c r="CH13" s="150"/>
      <c r="CI13" s="148">
        <v>0</v>
      </c>
      <c r="CJ13" s="149"/>
      <c r="CK13" s="149"/>
      <c r="CL13" s="149"/>
      <c r="CM13" s="149"/>
      <c r="CN13" s="149"/>
      <c r="CO13" s="149"/>
      <c r="CP13" s="150"/>
      <c r="CQ13" s="148">
        <f t="shared" si="4"/>
        <v>0</v>
      </c>
      <c r="CR13" s="149"/>
      <c r="CS13" s="149"/>
      <c r="CT13" s="149"/>
      <c r="CU13" s="149"/>
      <c r="CV13" s="149"/>
      <c r="CW13" s="149"/>
      <c r="CX13" s="149"/>
      <c r="CY13" s="150"/>
      <c r="CZ13" s="148">
        <f t="shared" si="5"/>
        <v>0</v>
      </c>
      <c r="DA13" s="149"/>
      <c r="DB13" s="149"/>
      <c r="DC13" s="149"/>
      <c r="DD13" s="149"/>
      <c r="DE13" s="149"/>
      <c r="DF13" s="149"/>
      <c r="DG13" s="149"/>
      <c r="DH13" s="150"/>
      <c r="DI13" s="148">
        <f>DR13</f>
        <v>0</v>
      </c>
      <c r="DJ13" s="149"/>
      <c r="DK13" s="149"/>
      <c r="DL13" s="149"/>
      <c r="DM13" s="149"/>
      <c r="DN13" s="149"/>
      <c r="DO13" s="149"/>
      <c r="DP13" s="149"/>
      <c r="DQ13" s="150"/>
      <c r="DR13" s="148">
        <v>0</v>
      </c>
      <c r="DS13" s="149"/>
      <c r="DT13" s="149"/>
      <c r="DU13" s="149"/>
      <c r="DV13" s="149"/>
      <c r="DW13" s="149"/>
      <c r="DX13" s="149"/>
      <c r="DY13" s="149"/>
      <c r="DZ13" s="150"/>
      <c r="EA13" s="148">
        <v>0</v>
      </c>
      <c r="EB13" s="149"/>
      <c r="EC13" s="149"/>
      <c r="ED13" s="149"/>
      <c r="EE13" s="149"/>
      <c r="EF13" s="149"/>
      <c r="EG13" s="149"/>
      <c r="EH13" s="149"/>
      <c r="EI13" s="149"/>
      <c r="EJ13" s="149"/>
      <c r="EK13" s="150"/>
      <c r="EL13" s="148">
        <f t="shared" si="0"/>
        <v>0</v>
      </c>
      <c r="EM13" s="149"/>
      <c r="EN13" s="149"/>
      <c r="EO13" s="149"/>
      <c r="EP13" s="149"/>
      <c r="EQ13" s="149"/>
      <c r="ER13" s="149"/>
      <c r="ES13" s="149"/>
      <c r="ET13" s="149"/>
      <c r="EU13" s="150"/>
      <c r="EV13" s="148" t="e">
        <f t="shared" si="1"/>
        <v>#DIV/0!</v>
      </c>
      <c r="EW13" s="149"/>
      <c r="EX13" s="149"/>
      <c r="EY13" s="149"/>
      <c r="EZ13" s="149"/>
      <c r="FA13" s="150"/>
      <c r="FB13" s="223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2"/>
      <c r="FN13" s="160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2"/>
      <c r="FZ13" s="163"/>
      <c r="GA13" s="164"/>
      <c r="GB13" s="164"/>
      <c r="GC13" s="164"/>
      <c r="GD13" s="164"/>
      <c r="GE13" s="164"/>
      <c r="GF13" s="164"/>
      <c r="GG13" s="164"/>
      <c r="GH13" s="164"/>
      <c r="GI13" s="164"/>
      <c r="GJ13" s="164"/>
      <c r="GK13" s="164"/>
      <c r="GL13" s="164"/>
      <c r="GM13" s="164"/>
      <c r="GN13" s="164"/>
      <c r="GO13" s="164"/>
      <c r="GP13" s="164"/>
      <c r="GQ13" s="164"/>
      <c r="GR13" s="164"/>
      <c r="GS13" s="164"/>
      <c r="GT13" s="164"/>
      <c r="GU13" s="164"/>
      <c r="GV13" s="165"/>
    </row>
    <row r="14" spans="1:204" s="52" customFormat="1" ht="35.25" customHeight="1">
      <c r="A14" s="53" t="s">
        <v>77</v>
      </c>
      <c r="B14" s="30" t="s">
        <v>150</v>
      </c>
      <c r="C14" s="148">
        <v>0</v>
      </c>
      <c r="D14" s="149"/>
      <c r="E14" s="149"/>
      <c r="F14" s="149"/>
      <c r="G14" s="149"/>
      <c r="H14" s="149"/>
      <c r="I14" s="149"/>
      <c r="J14" s="149"/>
      <c r="K14" s="149"/>
      <c r="L14" s="149"/>
      <c r="M14" s="150"/>
      <c r="N14" s="151">
        <f t="shared" si="2"/>
        <v>0.5</v>
      </c>
      <c r="O14" s="152"/>
      <c r="P14" s="152"/>
      <c r="Q14" s="152"/>
      <c r="R14" s="152"/>
      <c r="S14" s="152"/>
      <c r="T14" s="152"/>
      <c r="U14" s="153"/>
      <c r="V14" s="151">
        <f t="shared" si="3"/>
        <v>0.4066039</v>
      </c>
      <c r="W14" s="152"/>
      <c r="X14" s="152"/>
      <c r="Y14" s="152"/>
      <c r="Z14" s="152"/>
      <c r="AA14" s="152"/>
      <c r="AB14" s="152"/>
      <c r="AC14" s="153"/>
      <c r="AD14" s="151">
        <v>0</v>
      </c>
      <c r="AE14" s="152"/>
      <c r="AF14" s="152"/>
      <c r="AG14" s="152"/>
      <c r="AH14" s="152"/>
      <c r="AI14" s="152"/>
      <c r="AJ14" s="152"/>
      <c r="AK14" s="153"/>
      <c r="AL14" s="151">
        <v>0</v>
      </c>
      <c r="AM14" s="152"/>
      <c r="AN14" s="152"/>
      <c r="AO14" s="152"/>
      <c r="AP14" s="152"/>
      <c r="AQ14" s="152"/>
      <c r="AR14" s="152"/>
      <c r="AS14" s="153"/>
      <c r="AT14" s="151">
        <v>0.35</v>
      </c>
      <c r="AU14" s="152"/>
      <c r="AV14" s="152"/>
      <c r="AW14" s="152"/>
      <c r="AX14" s="152"/>
      <c r="AY14" s="152"/>
      <c r="AZ14" s="152"/>
      <c r="BA14" s="153"/>
      <c r="BB14" s="151">
        <v>0</v>
      </c>
      <c r="BC14" s="152"/>
      <c r="BD14" s="152"/>
      <c r="BE14" s="152"/>
      <c r="BF14" s="152"/>
      <c r="BG14" s="152"/>
      <c r="BH14" s="152"/>
      <c r="BI14" s="153"/>
      <c r="BJ14" s="148">
        <v>0</v>
      </c>
      <c r="BK14" s="149"/>
      <c r="BL14" s="149"/>
      <c r="BM14" s="149"/>
      <c r="BN14" s="149"/>
      <c r="BO14" s="149"/>
      <c r="BP14" s="149"/>
      <c r="BQ14" s="150"/>
      <c r="BR14" s="131">
        <f t="shared" si="6"/>
        <v>0.35</v>
      </c>
      <c r="BS14" s="151">
        <v>0</v>
      </c>
      <c r="BT14" s="152"/>
      <c r="BU14" s="152"/>
      <c r="BV14" s="152"/>
      <c r="BW14" s="152"/>
      <c r="BX14" s="152"/>
      <c r="BY14" s="152"/>
      <c r="BZ14" s="153"/>
      <c r="CA14" s="148">
        <v>0.15</v>
      </c>
      <c r="CB14" s="149"/>
      <c r="CC14" s="149"/>
      <c r="CD14" s="149"/>
      <c r="CE14" s="149"/>
      <c r="CF14" s="149"/>
      <c r="CG14" s="149"/>
      <c r="CH14" s="150"/>
      <c r="CI14" s="148">
        <v>0.4066039</v>
      </c>
      <c r="CJ14" s="149"/>
      <c r="CK14" s="149"/>
      <c r="CL14" s="149"/>
      <c r="CM14" s="149"/>
      <c r="CN14" s="149"/>
      <c r="CO14" s="149"/>
      <c r="CP14" s="150"/>
      <c r="CQ14" s="148">
        <f t="shared" si="4"/>
        <v>0.4066039</v>
      </c>
      <c r="CR14" s="149"/>
      <c r="CS14" s="149"/>
      <c r="CT14" s="149"/>
      <c r="CU14" s="149"/>
      <c r="CV14" s="149"/>
      <c r="CW14" s="149"/>
      <c r="CX14" s="149"/>
      <c r="CY14" s="150"/>
      <c r="CZ14" s="148">
        <f t="shared" si="5"/>
        <v>0.4066039</v>
      </c>
      <c r="DA14" s="149"/>
      <c r="DB14" s="149"/>
      <c r="DC14" s="149"/>
      <c r="DD14" s="149"/>
      <c r="DE14" s="149"/>
      <c r="DF14" s="149"/>
      <c r="DG14" s="149"/>
      <c r="DH14" s="150"/>
      <c r="DI14" s="148">
        <f>DR14</f>
        <v>0</v>
      </c>
      <c r="DJ14" s="149"/>
      <c r="DK14" s="149"/>
      <c r="DL14" s="149"/>
      <c r="DM14" s="149"/>
      <c r="DN14" s="149"/>
      <c r="DO14" s="149"/>
      <c r="DP14" s="149"/>
      <c r="DQ14" s="150"/>
      <c r="DR14" s="148">
        <v>0</v>
      </c>
      <c r="DS14" s="149"/>
      <c r="DT14" s="149"/>
      <c r="DU14" s="149"/>
      <c r="DV14" s="149"/>
      <c r="DW14" s="149"/>
      <c r="DX14" s="149"/>
      <c r="DY14" s="149"/>
      <c r="DZ14" s="150"/>
      <c r="EA14" s="148">
        <v>0</v>
      </c>
      <c r="EB14" s="149"/>
      <c r="EC14" s="149"/>
      <c r="ED14" s="149"/>
      <c r="EE14" s="149"/>
      <c r="EF14" s="149"/>
      <c r="EG14" s="149"/>
      <c r="EH14" s="149"/>
      <c r="EI14" s="149"/>
      <c r="EJ14" s="149"/>
      <c r="EK14" s="150"/>
      <c r="EL14" s="148">
        <f t="shared" si="0"/>
        <v>-0.09339609999999998</v>
      </c>
      <c r="EM14" s="149"/>
      <c r="EN14" s="149"/>
      <c r="EO14" s="149"/>
      <c r="EP14" s="149"/>
      <c r="EQ14" s="149"/>
      <c r="ER14" s="149"/>
      <c r="ES14" s="149"/>
      <c r="ET14" s="149"/>
      <c r="EU14" s="150"/>
      <c r="EV14" s="148">
        <f t="shared" si="1"/>
        <v>81.32078</v>
      </c>
      <c r="EW14" s="149"/>
      <c r="EX14" s="149"/>
      <c r="EY14" s="149"/>
      <c r="EZ14" s="149"/>
      <c r="FA14" s="150"/>
      <c r="FB14" s="223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2"/>
      <c r="FN14" s="132"/>
      <c r="FO14" s="133"/>
      <c r="FP14" s="133"/>
      <c r="FQ14" s="133"/>
      <c r="FR14" s="133"/>
      <c r="FS14" s="133"/>
      <c r="FT14" s="133"/>
      <c r="FU14" s="133"/>
      <c r="FV14" s="133"/>
      <c r="FW14" s="133"/>
      <c r="FX14" s="133"/>
      <c r="FY14" s="134"/>
      <c r="FZ14" s="135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7"/>
    </row>
    <row r="15" spans="1:204" s="52" customFormat="1" ht="76.5" customHeight="1" hidden="1">
      <c r="A15" s="51"/>
      <c r="B15" s="29"/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1">
        <f t="shared" si="2"/>
        <v>0</v>
      </c>
      <c r="O15" s="152"/>
      <c r="P15" s="152"/>
      <c r="Q15" s="152"/>
      <c r="R15" s="152"/>
      <c r="S15" s="152"/>
      <c r="T15" s="152"/>
      <c r="U15" s="153"/>
      <c r="V15" s="151">
        <f t="shared" si="3"/>
        <v>0</v>
      </c>
      <c r="W15" s="152"/>
      <c r="X15" s="152"/>
      <c r="Y15" s="152"/>
      <c r="Z15" s="152"/>
      <c r="AA15" s="152"/>
      <c r="AB15" s="152"/>
      <c r="AC15" s="153"/>
      <c r="AD15" s="154"/>
      <c r="AE15" s="155"/>
      <c r="AF15" s="155"/>
      <c r="AG15" s="155"/>
      <c r="AH15" s="155"/>
      <c r="AI15" s="155"/>
      <c r="AJ15" s="155"/>
      <c r="AK15" s="156"/>
      <c r="AL15" s="154"/>
      <c r="AM15" s="155"/>
      <c r="AN15" s="155"/>
      <c r="AO15" s="155"/>
      <c r="AP15" s="155"/>
      <c r="AQ15" s="155"/>
      <c r="AR15" s="155"/>
      <c r="AS15" s="156"/>
      <c r="AT15" s="154"/>
      <c r="AU15" s="155"/>
      <c r="AV15" s="155"/>
      <c r="AW15" s="155"/>
      <c r="AX15" s="155"/>
      <c r="AY15" s="155"/>
      <c r="AZ15" s="155"/>
      <c r="BA15" s="156"/>
      <c r="BB15" s="154"/>
      <c r="BC15" s="155"/>
      <c r="BD15" s="155"/>
      <c r="BE15" s="155"/>
      <c r="BF15" s="155"/>
      <c r="BG15" s="155"/>
      <c r="BH15" s="155"/>
      <c r="BI15" s="156"/>
      <c r="BJ15" s="157"/>
      <c r="BK15" s="158"/>
      <c r="BL15" s="158"/>
      <c r="BM15" s="158"/>
      <c r="BN15" s="158"/>
      <c r="BO15" s="158"/>
      <c r="BP15" s="158"/>
      <c r="BQ15" s="159"/>
      <c r="BR15" s="83"/>
      <c r="BS15" s="154"/>
      <c r="BT15" s="155"/>
      <c r="BU15" s="155"/>
      <c r="BV15" s="155"/>
      <c r="BW15" s="155"/>
      <c r="BX15" s="155"/>
      <c r="BY15" s="155"/>
      <c r="BZ15" s="156"/>
      <c r="CA15" s="157"/>
      <c r="CB15" s="158"/>
      <c r="CC15" s="158"/>
      <c r="CD15" s="158"/>
      <c r="CE15" s="158"/>
      <c r="CF15" s="158"/>
      <c r="CG15" s="158"/>
      <c r="CH15" s="159"/>
      <c r="CI15" s="157"/>
      <c r="CJ15" s="158"/>
      <c r="CK15" s="158"/>
      <c r="CL15" s="158"/>
      <c r="CM15" s="158"/>
      <c r="CN15" s="158"/>
      <c r="CO15" s="158"/>
      <c r="CP15" s="159"/>
      <c r="CQ15" s="148">
        <f t="shared" si="4"/>
        <v>0</v>
      </c>
      <c r="CR15" s="149"/>
      <c r="CS15" s="149"/>
      <c r="CT15" s="149"/>
      <c r="CU15" s="149"/>
      <c r="CV15" s="149"/>
      <c r="CW15" s="149"/>
      <c r="CX15" s="149"/>
      <c r="CY15" s="150"/>
      <c r="CZ15" s="148">
        <f t="shared" si="5"/>
        <v>0</v>
      </c>
      <c r="DA15" s="149"/>
      <c r="DB15" s="149"/>
      <c r="DC15" s="149"/>
      <c r="DD15" s="149"/>
      <c r="DE15" s="149"/>
      <c r="DF15" s="149"/>
      <c r="DG15" s="149"/>
      <c r="DH15" s="150"/>
      <c r="DI15" s="157"/>
      <c r="DJ15" s="158"/>
      <c r="DK15" s="158"/>
      <c r="DL15" s="158"/>
      <c r="DM15" s="158"/>
      <c r="DN15" s="158"/>
      <c r="DO15" s="158"/>
      <c r="DP15" s="158"/>
      <c r="DQ15" s="159"/>
      <c r="DR15" s="157"/>
      <c r="DS15" s="158"/>
      <c r="DT15" s="158"/>
      <c r="DU15" s="158"/>
      <c r="DV15" s="158"/>
      <c r="DW15" s="158"/>
      <c r="DX15" s="158"/>
      <c r="DY15" s="158"/>
      <c r="DZ15" s="159"/>
      <c r="EA15" s="157"/>
      <c r="EB15" s="158"/>
      <c r="EC15" s="158"/>
      <c r="ED15" s="158"/>
      <c r="EE15" s="158"/>
      <c r="EF15" s="158"/>
      <c r="EG15" s="158"/>
      <c r="EH15" s="158"/>
      <c r="EI15" s="158"/>
      <c r="EJ15" s="158"/>
      <c r="EK15" s="159"/>
      <c r="EL15" s="148">
        <f>(AL15+BB15)-(AD15+AT15)-(BJ15+BS15)</f>
        <v>0</v>
      </c>
      <c r="EM15" s="149"/>
      <c r="EN15" s="149"/>
      <c r="EO15" s="149"/>
      <c r="EP15" s="149"/>
      <c r="EQ15" s="149"/>
      <c r="ER15" s="149"/>
      <c r="ES15" s="149"/>
      <c r="ET15" s="149"/>
      <c r="EU15" s="150"/>
      <c r="EV15" s="148" t="e">
        <f t="shared" si="1"/>
        <v>#DIV/0!</v>
      </c>
      <c r="EW15" s="149"/>
      <c r="EX15" s="149"/>
      <c r="EY15" s="149"/>
      <c r="EZ15" s="149"/>
      <c r="FA15" s="150"/>
      <c r="FB15" s="160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2"/>
      <c r="FN15" s="160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2"/>
      <c r="FZ15" s="163"/>
      <c r="GA15" s="164"/>
      <c r="GB15" s="164"/>
      <c r="GC15" s="164"/>
      <c r="GD15" s="164"/>
      <c r="GE15" s="164"/>
      <c r="GF15" s="164"/>
      <c r="GG15" s="164"/>
      <c r="GH15" s="164"/>
      <c r="GI15" s="164"/>
      <c r="GJ15" s="164"/>
      <c r="GK15" s="164"/>
      <c r="GL15" s="164"/>
      <c r="GM15" s="164"/>
      <c r="GN15" s="164"/>
      <c r="GO15" s="164"/>
      <c r="GP15" s="164"/>
      <c r="GQ15" s="164"/>
      <c r="GR15" s="164"/>
      <c r="GS15" s="164"/>
      <c r="GT15" s="164"/>
      <c r="GU15" s="164"/>
      <c r="GV15" s="165"/>
    </row>
    <row r="16" spans="1:204" ht="46.5" customHeight="1" hidden="1">
      <c r="A16" s="54"/>
      <c r="B16" s="30"/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51">
        <f t="shared" si="2"/>
        <v>0</v>
      </c>
      <c r="O16" s="152"/>
      <c r="P16" s="152"/>
      <c r="Q16" s="152"/>
      <c r="R16" s="152"/>
      <c r="S16" s="152"/>
      <c r="T16" s="152"/>
      <c r="U16" s="153"/>
      <c r="V16" s="151">
        <f t="shared" si="3"/>
        <v>0</v>
      </c>
      <c r="W16" s="152"/>
      <c r="X16" s="152"/>
      <c r="Y16" s="152"/>
      <c r="Z16" s="152"/>
      <c r="AA16" s="152"/>
      <c r="AB16" s="152"/>
      <c r="AC16" s="153"/>
      <c r="AD16" s="151"/>
      <c r="AE16" s="152"/>
      <c r="AF16" s="152"/>
      <c r="AG16" s="152"/>
      <c r="AH16" s="152"/>
      <c r="AI16" s="152"/>
      <c r="AJ16" s="152"/>
      <c r="AK16" s="153"/>
      <c r="AL16" s="151"/>
      <c r="AM16" s="152"/>
      <c r="AN16" s="152"/>
      <c r="AO16" s="152"/>
      <c r="AP16" s="152"/>
      <c r="AQ16" s="152"/>
      <c r="AR16" s="152"/>
      <c r="AS16" s="153"/>
      <c r="AT16" s="151"/>
      <c r="AU16" s="152"/>
      <c r="AV16" s="152"/>
      <c r="AW16" s="152"/>
      <c r="AX16" s="152"/>
      <c r="AY16" s="152"/>
      <c r="AZ16" s="152"/>
      <c r="BA16" s="153"/>
      <c r="BB16" s="151"/>
      <c r="BC16" s="152"/>
      <c r="BD16" s="152"/>
      <c r="BE16" s="152"/>
      <c r="BF16" s="152"/>
      <c r="BG16" s="152"/>
      <c r="BH16" s="152"/>
      <c r="BI16" s="153"/>
      <c r="BJ16" s="148"/>
      <c r="BK16" s="149"/>
      <c r="BL16" s="149"/>
      <c r="BM16" s="149"/>
      <c r="BN16" s="149"/>
      <c r="BO16" s="149"/>
      <c r="BP16" s="149"/>
      <c r="BQ16" s="150"/>
      <c r="BR16" s="82"/>
      <c r="BS16" s="151"/>
      <c r="BT16" s="152"/>
      <c r="BU16" s="152"/>
      <c r="BV16" s="152"/>
      <c r="BW16" s="152"/>
      <c r="BX16" s="152"/>
      <c r="BY16" s="152"/>
      <c r="BZ16" s="153"/>
      <c r="CA16" s="148"/>
      <c r="CB16" s="149"/>
      <c r="CC16" s="149"/>
      <c r="CD16" s="149"/>
      <c r="CE16" s="149"/>
      <c r="CF16" s="149"/>
      <c r="CG16" s="149"/>
      <c r="CH16" s="150"/>
      <c r="CI16" s="148"/>
      <c r="CJ16" s="149"/>
      <c r="CK16" s="149"/>
      <c r="CL16" s="149"/>
      <c r="CM16" s="149"/>
      <c r="CN16" s="149"/>
      <c r="CO16" s="149"/>
      <c r="CP16" s="150"/>
      <c r="CQ16" s="148">
        <f t="shared" si="4"/>
        <v>0</v>
      </c>
      <c r="CR16" s="149"/>
      <c r="CS16" s="149"/>
      <c r="CT16" s="149"/>
      <c r="CU16" s="149"/>
      <c r="CV16" s="149"/>
      <c r="CW16" s="149"/>
      <c r="CX16" s="149"/>
      <c r="CY16" s="150"/>
      <c r="CZ16" s="148">
        <f t="shared" si="5"/>
        <v>0</v>
      </c>
      <c r="DA16" s="149"/>
      <c r="DB16" s="149"/>
      <c r="DC16" s="149"/>
      <c r="DD16" s="149"/>
      <c r="DE16" s="149"/>
      <c r="DF16" s="149"/>
      <c r="DG16" s="149"/>
      <c r="DH16" s="150"/>
      <c r="DI16" s="148"/>
      <c r="DJ16" s="149"/>
      <c r="DK16" s="149"/>
      <c r="DL16" s="149"/>
      <c r="DM16" s="149"/>
      <c r="DN16" s="149"/>
      <c r="DO16" s="149"/>
      <c r="DP16" s="149"/>
      <c r="DQ16" s="150"/>
      <c r="DR16" s="148"/>
      <c r="DS16" s="149"/>
      <c r="DT16" s="149"/>
      <c r="DU16" s="149"/>
      <c r="DV16" s="149"/>
      <c r="DW16" s="149"/>
      <c r="DX16" s="149"/>
      <c r="DY16" s="149"/>
      <c r="DZ16" s="150"/>
      <c r="EA16" s="148"/>
      <c r="EB16" s="149"/>
      <c r="EC16" s="149"/>
      <c r="ED16" s="149"/>
      <c r="EE16" s="149"/>
      <c r="EF16" s="149"/>
      <c r="EG16" s="149"/>
      <c r="EH16" s="149"/>
      <c r="EI16" s="149"/>
      <c r="EJ16" s="149"/>
      <c r="EK16" s="150"/>
      <c r="EL16" s="148">
        <f>(AL16+BB16)-(AD16+AT16)-(BJ16+BS16)</f>
        <v>0</v>
      </c>
      <c r="EM16" s="149"/>
      <c r="EN16" s="149"/>
      <c r="EO16" s="149"/>
      <c r="EP16" s="149"/>
      <c r="EQ16" s="149"/>
      <c r="ER16" s="149"/>
      <c r="ES16" s="149"/>
      <c r="ET16" s="149"/>
      <c r="EU16" s="150"/>
      <c r="EV16" s="148" t="e">
        <f t="shared" si="1"/>
        <v>#DIV/0!</v>
      </c>
      <c r="EW16" s="149"/>
      <c r="EX16" s="149"/>
      <c r="EY16" s="149"/>
      <c r="EZ16" s="149"/>
      <c r="FA16" s="150"/>
      <c r="FB16" s="160"/>
      <c r="FC16" s="161"/>
      <c r="FD16" s="161"/>
      <c r="FE16" s="161"/>
      <c r="FF16" s="161"/>
      <c r="FG16" s="161"/>
      <c r="FH16" s="161"/>
      <c r="FI16" s="161"/>
      <c r="FJ16" s="161"/>
      <c r="FK16" s="161"/>
      <c r="FL16" s="161"/>
      <c r="FM16" s="162"/>
      <c r="FN16" s="160"/>
      <c r="FO16" s="161"/>
      <c r="FP16" s="161"/>
      <c r="FQ16" s="161"/>
      <c r="FR16" s="161"/>
      <c r="FS16" s="161"/>
      <c r="FT16" s="161"/>
      <c r="FU16" s="161"/>
      <c r="FV16" s="161"/>
      <c r="FW16" s="161"/>
      <c r="FX16" s="161"/>
      <c r="FY16" s="162"/>
      <c r="FZ16" s="193"/>
      <c r="GA16" s="194"/>
      <c r="GB16" s="194"/>
      <c r="GC16" s="194"/>
      <c r="GD16" s="194"/>
      <c r="GE16" s="194"/>
      <c r="GF16" s="194"/>
      <c r="GG16" s="194"/>
      <c r="GH16" s="194"/>
      <c r="GI16" s="194"/>
      <c r="GJ16" s="194"/>
      <c r="GK16" s="194"/>
      <c r="GL16" s="194"/>
      <c r="GM16" s="194"/>
      <c r="GN16" s="194"/>
      <c r="GO16" s="194"/>
      <c r="GP16" s="194"/>
      <c r="GQ16" s="194"/>
      <c r="GR16" s="194"/>
      <c r="GS16" s="194"/>
      <c r="GT16" s="194"/>
      <c r="GU16" s="194"/>
      <c r="GV16" s="195"/>
    </row>
    <row r="17" spans="1:204" s="52" customFormat="1" ht="42" customHeight="1" hidden="1">
      <c r="A17" s="53"/>
      <c r="B17" s="30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1">
        <f t="shared" si="2"/>
        <v>0</v>
      </c>
      <c r="O17" s="152"/>
      <c r="P17" s="152"/>
      <c r="Q17" s="152"/>
      <c r="R17" s="152"/>
      <c r="S17" s="152"/>
      <c r="T17" s="152"/>
      <c r="U17" s="153"/>
      <c r="V17" s="151">
        <f t="shared" si="3"/>
        <v>0</v>
      </c>
      <c r="W17" s="152"/>
      <c r="X17" s="152"/>
      <c r="Y17" s="152"/>
      <c r="Z17" s="152"/>
      <c r="AA17" s="152"/>
      <c r="AB17" s="152"/>
      <c r="AC17" s="153"/>
      <c r="AD17" s="151"/>
      <c r="AE17" s="152"/>
      <c r="AF17" s="152"/>
      <c r="AG17" s="152"/>
      <c r="AH17" s="152"/>
      <c r="AI17" s="152"/>
      <c r="AJ17" s="152"/>
      <c r="AK17" s="153"/>
      <c r="AL17" s="151"/>
      <c r="AM17" s="152"/>
      <c r="AN17" s="152"/>
      <c r="AO17" s="152"/>
      <c r="AP17" s="152"/>
      <c r="AQ17" s="152"/>
      <c r="AR17" s="152"/>
      <c r="AS17" s="153"/>
      <c r="AT17" s="151"/>
      <c r="AU17" s="152"/>
      <c r="AV17" s="152"/>
      <c r="AW17" s="152"/>
      <c r="AX17" s="152"/>
      <c r="AY17" s="152"/>
      <c r="AZ17" s="152"/>
      <c r="BA17" s="153"/>
      <c r="BB17" s="151"/>
      <c r="BC17" s="152"/>
      <c r="BD17" s="152"/>
      <c r="BE17" s="152"/>
      <c r="BF17" s="152"/>
      <c r="BG17" s="152"/>
      <c r="BH17" s="152"/>
      <c r="BI17" s="153"/>
      <c r="BJ17" s="148"/>
      <c r="BK17" s="149"/>
      <c r="BL17" s="149"/>
      <c r="BM17" s="149"/>
      <c r="BN17" s="149"/>
      <c r="BO17" s="149"/>
      <c r="BP17" s="149"/>
      <c r="BQ17" s="150"/>
      <c r="BR17" s="82"/>
      <c r="BS17" s="151"/>
      <c r="BT17" s="152"/>
      <c r="BU17" s="152"/>
      <c r="BV17" s="152"/>
      <c r="BW17" s="152"/>
      <c r="BX17" s="152"/>
      <c r="BY17" s="152"/>
      <c r="BZ17" s="153"/>
      <c r="CA17" s="148"/>
      <c r="CB17" s="149"/>
      <c r="CC17" s="149"/>
      <c r="CD17" s="149"/>
      <c r="CE17" s="149"/>
      <c r="CF17" s="149"/>
      <c r="CG17" s="149"/>
      <c r="CH17" s="150"/>
      <c r="CI17" s="148"/>
      <c r="CJ17" s="149"/>
      <c r="CK17" s="149"/>
      <c r="CL17" s="149"/>
      <c r="CM17" s="149"/>
      <c r="CN17" s="149"/>
      <c r="CO17" s="149"/>
      <c r="CP17" s="150"/>
      <c r="CQ17" s="148">
        <f t="shared" si="4"/>
        <v>0</v>
      </c>
      <c r="CR17" s="149"/>
      <c r="CS17" s="149"/>
      <c r="CT17" s="149"/>
      <c r="CU17" s="149"/>
      <c r="CV17" s="149"/>
      <c r="CW17" s="149"/>
      <c r="CX17" s="149"/>
      <c r="CY17" s="150"/>
      <c r="CZ17" s="148">
        <f t="shared" si="5"/>
        <v>0</v>
      </c>
      <c r="DA17" s="149"/>
      <c r="DB17" s="149"/>
      <c r="DC17" s="149"/>
      <c r="DD17" s="149"/>
      <c r="DE17" s="149"/>
      <c r="DF17" s="149"/>
      <c r="DG17" s="149"/>
      <c r="DH17" s="150"/>
      <c r="DI17" s="148"/>
      <c r="DJ17" s="149"/>
      <c r="DK17" s="149"/>
      <c r="DL17" s="149"/>
      <c r="DM17" s="149"/>
      <c r="DN17" s="149"/>
      <c r="DO17" s="149"/>
      <c r="DP17" s="149"/>
      <c r="DQ17" s="150"/>
      <c r="DR17" s="148"/>
      <c r="DS17" s="149"/>
      <c r="DT17" s="149"/>
      <c r="DU17" s="149"/>
      <c r="DV17" s="149"/>
      <c r="DW17" s="149"/>
      <c r="DX17" s="149"/>
      <c r="DY17" s="149"/>
      <c r="DZ17" s="150"/>
      <c r="EA17" s="148"/>
      <c r="EB17" s="149"/>
      <c r="EC17" s="149"/>
      <c r="ED17" s="149"/>
      <c r="EE17" s="149"/>
      <c r="EF17" s="149"/>
      <c r="EG17" s="149"/>
      <c r="EH17" s="149"/>
      <c r="EI17" s="149"/>
      <c r="EJ17" s="149"/>
      <c r="EK17" s="150"/>
      <c r="EL17" s="148">
        <f>(AL17+BB17)-(AD17+AT17)-(BJ17+BS17)</f>
        <v>0</v>
      </c>
      <c r="EM17" s="149"/>
      <c r="EN17" s="149"/>
      <c r="EO17" s="149"/>
      <c r="EP17" s="149"/>
      <c r="EQ17" s="149"/>
      <c r="ER17" s="149"/>
      <c r="ES17" s="149"/>
      <c r="ET17" s="149"/>
      <c r="EU17" s="150"/>
      <c r="EV17" s="148" t="e">
        <f t="shared" si="1"/>
        <v>#DIV/0!</v>
      </c>
      <c r="EW17" s="149"/>
      <c r="EX17" s="149"/>
      <c r="EY17" s="149"/>
      <c r="EZ17" s="149"/>
      <c r="FA17" s="150"/>
      <c r="FB17" s="160"/>
      <c r="FC17" s="161"/>
      <c r="FD17" s="161"/>
      <c r="FE17" s="161"/>
      <c r="FF17" s="161"/>
      <c r="FG17" s="161"/>
      <c r="FH17" s="161"/>
      <c r="FI17" s="161"/>
      <c r="FJ17" s="161"/>
      <c r="FK17" s="161"/>
      <c r="FL17" s="161"/>
      <c r="FM17" s="162"/>
      <c r="FN17" s="160"/>
      <c r="FO17" s="161"/>
      <c r="FP17" s="161"/>
      <c r="FQ17" s="161"/>
      <c r="FR17" s="161"/>
      <c r="FS17" s="161"/>
      <c r="FT17" s="161"/>
      <c r="FU17" s="161"/>
      <c r="FV17" s="161"/>
      <c r="FW17" s="161"/>
      <c r="FX17" s="161"/>
      <c r="FY17" s="162"/>
      <c r="FZ17" s="163"/>
      <c r="GA17" s="164"/>
      <c r="GB17" s="164"/>
      <c r="GC17" s="164"/>
      <c r="GD17" s="164"/>
      <c r="GE17" s="164"/>
      <c r="GF17" s="164"/>
      <c r="GG17" s="164"/>
      <c r="GH17" s="164"/>
      <c r="GI17" s="164"/>
      <c r="GJ17" s="164"/>
      <c r="GK17" s="164"/>
      <c r="GL17" s="164"/>
      <c r="GM17" s="164"/>
      <c r="GN17" s="164"/>
      <c r="GO17" s="164"/>
      <c r="GP17" s="164"/>
      <c r="GQ17" s="164"/>
      <c r="GR17" s="164"/>
      <c r="GS17" s="164"/>
      <c r="GT17" s="164"/>
      <c r="GU17" s="164"/>
      <c r="GV17" s="165"/>
    </row>
    <row r="18" spans="1:204" s="52" customFormat="1" ht="42" customHeight="1" hidden="1">
      <c r="A18" s="53" t="s">
        <v>160</v>
      </c>
      <c r="B18" s="111" t="s">
        <v>159</v>
      </c>
      <c r="C18" s="148">
        <v>0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50"/>
      <c r="N18" s="151">
        <f t="shared" si="2"/>
        <v>0</v>
      </c>
      <c r="O18" s="152"/>
      <c r="P18" s="152"/>
      <c r="Q18" s="152"/>
      <c r="R18" s="152"/>
      <c r="S18" s="152"/>
      <c r="T18" s="152"/>
      <c r="U18" s="153"/>
      <c r="V18" s="151">
        <f t="shared" si="3"/>
        <v>0</v>
      </c>
      <c r="W18" s="152"/>
      <c r="X18" s="152"/>
      <c r="Y18" s="152"/>
      <c r="Z18" s="152"/>
      <c r="AA18" s="152"/>
      <c r="AB18" s="152"/>
      <c r="AC18" s="153"/>
      <c r="AD18" s="151">
        <v>0</v>
      </c>
      <c r="AE18" s="152"/>
      <c r="AF18" s="152"/>
      <c r="AG18" s="152"/>
      <c r="AH18" s="152"/>
      <c r="AI18" s="152"/>
      <c r="AJ18" s="152"/>
      <c r="AK18" s="153"/>
      <c r="AL18" s="151">
        <v>0</v>
      </c>
      <c r="AM18" s="152"/>
      <c r="AN18" s="152"/>
      <c r="AO18" s="152"/>
      <c r="AP18" s="152"/>
      <c r="AQ18" s="152"/>
      <c r="AR18" s="152"/>
      <c r="AS18" s="153"/>
      <c r="AT18" s="151">
        <v>0</v>
      </c>
      <c r="AU18" s="152"/>
      <c r="AV18" s="152"/>
      <c r="AW18" s="152"/>
      <c r="AX18" s="152"/>
      <c r="AY18" s="152"/>
      <c r="AZ18" s="152"/>
      <c r="BA18" s="153"/>
      <c r="BB18" s="151">
        <v>0</v>
      </c>
      <c r="BC18" s="152"/>
      <c r="BD18" s="152"/>
      <c r="BE18" s="152"/>
      <c r="BF18" s="152"/>
      <c r="BG18" s="152"/>
      <c r="BH18" s="152"/>
      <c r="BI18" s="153"/>
      <c r="BJ18" s="148">
        <v>0</v>
      </c>
      <c r="BK18" s="149"/>
      <c r="BL18" s="149"/>
      <c r="BM18" s="149"/>
      <c r="BN18" s="149"/>
      <c r="BO18" s="149"/>
      <c r="BP18" s="149"/>
      <c r="BQ18" s="150"/>
      <c r="BR18" s="100"/>
      <c r="BS18" s="151">
        <v>0</v>
      </c>
      <c r="BT18" s="152"/>
      <c r="BU18" s="152"/>
      <c r="BV18" s="152"/>
      <c r="BW18" s="152"/>
      <c r="BX18" s="152"/>
      <c r="BY18" s="152"/>
      <c r="BZ18" s="153"/>
      <c r="CA18" s="148">
        <v>0</v>
      </c>
      <c r="CB18" s="149"/>
      <c r="CC18" s="149"/>
      <c r="CD18" s="149"/>
      <c r="CE18" s="149"/>
      <c r="CF18" s="149"/>
      <c r="CG18" s="149"/>
      <c r="CH18" s="150"/>
      <c r="CI18" s="148">
        <v>0</v>
      </c>
      <c r="CJ18" s="149"/>
      <c r="CK18" s="149"/>
      <c r="CL18" s="149"/>
      <c r="CM18" s="149"/>
      <c r="CN18" s="149"/>
      <c r="CO18" s="149"/>
      <c r="CP18" s="150"/>
      <c r="CQ18" s="148">
        <f t="shared" si="4"/>
        <v>0</v>
      </c>
      <c r="CR18" s="149"/>
      <c r="CS18" s="149"/>
      <c r="CT18" s="149"/>
      <c r="CU18" s="149"/>
      <c r="CV18" s="149"/>
      <c r="CW18" s="149"/>
      <c r="CX18" s="149"/>
      <c r="CY18" s="150"/>
      <c r="CZ18" s="148">
        <f t="shared" si="5"/>
        <v>0</v>
      </c>
      <c r="DA18" s="149"/>
      <c r="DB18" s="149"/>
      <c r="DC18" s="149"/>
      <c r="DD18" s="149"/>
      <c r="DE18" s="149"/>
      <c r="DF18" s="149"/>
      <c r="DG18" s="149"/>
      <c r="DH18" s="150"/>
      <c r="DI18" s="148">
        <f>DR18</f>
        <v>0</v>
      </c>
      <c r="DJ18" s="149"/>
      <c r="DK18" s="149"/>
      <c r="DL18" s="149"/>
      <c r="DM18" s="149"/>
      <c r="DN18" s="149"/>
      <c r="DO18" s="149"/>
      <c r="DP18" s="149"/>
      <c r="DQ18" s="150"/>
      <c r="DR18" s="148">
        <v>0</v>
      </c>
      <c r="DS18" s="149"/>
      <c r="DT18" s="149"/>
      <c r="DU18" s="149"/>
      <c r="DV18" s="149"/>
      <c r="DW18" s="149"/>
      <c r="DX18" s="149"/>
      <c r="DY18" s="149"/>
      <c r="DZ18" s="150"/>
      <c r="EA18" s="148">
        <v>0</v>
      </c>
      <c r="EB18" s="149"/>
      <c r="EC18" s="149"/>
      <c r="ED18" s="149"/>
      <c r="EE18" s="149"/>
      <c r="EF18" s="149"/>
      <c r="EG18" s="149"/>
      <c r="EH18" s="149"/>
      <c r="EI18" s="149"/>
      <c r="EJ18" s="149"/>
      <c r="EK18" s="150"/>
      <c r="EL18" s="148">
        <f>(AL18+BB18+BS18)-(AD18+AT18+BJ18)</f>
        <v>0</v>
      </c>
      <c r="EM18" s="149"/>
      <c r="EN18" s="149"/>
      <c r="EO18" s="149"/>
      <c r="EP18" s="149"/>
      <c r="EQ18" s="149"/>
      <c r="ER18" s="149"/>
      <c r="ES18" s="149"/>
      <c r="ET18" s="149"/>
      <c r="EU18" s="150"/>
      <c r="EV18" s="148" t="e">
        <f t="shared" si="1"/>
        <v>#DIV/0!</v>
      </c>
      <c r="EW18" s="149"/>
      <c r="EX18" s="149"/>
      <c r="EY18" s="149"/>
      <c r="EZ18" s="149"/>
      <c r="FA18" s="150"/>
      <c r="FB18" s="101"/>
      <c r="FC18" s="102"/>
      <c r="FD18" s="102"/>
      <c r="FE18" s="102"/>
      <c r="FF18" s="102"/>
      <c r="FG18" s="102"/>
      <c r="FH18" s="102"/>
      <c r="FI18" s="102"/>
      <c r="FJ18" s="102"/>
      <c r="FK18" s="102"/>
      <c r="FL18" s="102"/>
      <c r="FM18" s="103"/>
      <c r="FN18" s="101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3"/>
      <c r="FZ18" s="104"/>
      <c r="GA18" s="105"/>
      <c r="GB18" s="105"/>
      <c r="GC18" s="105"/>
      <c r="GD18" s="105"/>
      <c r="GE18" s="105"/>
      <c r="GF18" s="105"/>
      <c r="GG18" s="105"/>
      <c r="GH18" s="105"/>
      <c r="GI18" s="105"/>
      <c r="GJ18" s="105"/>
      <c r="GK18" s="105"/>
      <c r="GL18" s="105"/>
      <c r="GM18" s="105"/>
      <c r="GN18" s="105"/>
      <c r="GO18" s="105"/>
      <c r="GP18" s="105"/>
      <c r="GQ18" s="105"/>
      <c r="GR18" s="105"/>
      <c r="GS18" s="105"/>
      <c r="GT18" s="105"/>
      <c r="GU18" s="105"/>
      <c r="GV18" s="106"/>
    </row>
    <row r="19" spans="1:204" s="52" customFormat="1" ht="42" customHeight="1">
      <c r="A19" s="53" t="s">
        <v>156</v>
      </c>
      <c r="B19" s="111" t="s">
        <v>178</v>
      </c>
      <c r="C19" s="148">
        <v>0</v>
      </c>
      <c r="D19" s="149"/>
      <c r="E19" s="149"/>
      <c r="F19" s="149"/>
      <c r="G19" s="149"/>
      <c r="H19" s="149"/>
      <c r="I19" s="149"/>
      <c r="J19" s="149"/>
      <c r="K19" s="149"/>
      <c r="L19" s="149"/>
      <c r="M19" s="150"/>
      <c r="N19" s="151">
        <v>0</v>
      </c>
      <c r="O19" s="152"/>
      <c r="P19" s="152"/>
      <c r="Q19" s="152"/>
      <c r="R19" s="152"/>
      <c r="S19" s="152"/>
      <c r="T19" s="152"/>
      <c r="U19" s="153"/>
      <c r="V19" s="151">
        <v>0</v>
      </c>
      <c r="W19" s="152"/>
      <c r="X19" s="152"/>
      <c r="Y19" s="152"/>
      <c r="Z19" s="152"/>
      <c r="AA19" s="152"/>
      <c r="AB19" s="152"/>
      <c r="AC19" s="153"/>
      <c r="AD19" s="151">
        <v>0</v>
      </c>
      <c r="AE19" s="152"/>
      <c r="AF19" s="152"/>
      <c r="AG19" s="152"/>
      <c r="AH19" s="152"/>
      <c r="AI19" s="152"/>
      <c r="AJ19" s="152"/>
      <c r="AK19" s="153"/>
      <c r="AL19" s="151">
        <v>0</v>
      </c>
      <c r="AM19" s="152"/>
      <c r="AN19" s="152"/>
      <c r="AO19" s="152"/>
      <c r="AP19" s="152"/>
      <c r="AQ19" s="152"/>
      <c r="AR19" s="152"/>
      <c r="AS19" s="153"/>
      <c r="AT19" s="151">
        <v>0</v>
      </c>
      <c r="AU19" s="152"/>
      <c r="AV19" s="152"/>
      <c r="AW19" s="152"/>
      <c r="AX19" s="152"/>
      <c r="AY19" s="152"/>
      <c r="AZ19" s="152"/>
      <c r="BA19" s="153"/>
      <c r="BB19" s="151">
        <v>0</v>
      </c>
      <c r="BC19" s="152"/>
      <c r="BD19" s="152"/>
      <c r="BE19" s="152"/>
      <c r="BF19" s="152"/>
      <c r="BG19" s="152"/>
      <c r="BH19" s="152"/>
      <c r="BI19" s="124"/>
      <c r="BJ19" s="148">
        <v>0</v>
      </c>
      <c r="BK19" s="149"/>
      <c r="BL19" s="149"/>
      <c r="BM19" s="149"/>
      <c r="BN19" s="149"/>
      <c r="BO19" s="149"/>
      <c r="BP19" s="149"/>
      <c r="BQ19" s="150"/>
      <c r="BR19" s="122"/>
      <c r="BS19" s="151">
        <v>0</v>
      </c>
      <c r="BT19" s="152"/>
      <c r="BU19" s="152"/>
      <c r="BV19" s="152"/>
      <c r="BW19" s="152"/>
      <c r="BX19" s="152"/>
      <c r="BY19" s="152"/>
      <c r="BZ19" s="153"/>
      <c r="CA19" s="148">
        <v>0</v>
      </c>
      <c r="CB19" s="149"/>
      <c r="CC19" s="149"/>
      <c r="CD19" s="149"/>
      <c r="CE19" s="149"/>
      <c r="CF19" s="149"/>
      <c r="CG19" s="149"/>
      <c r="CH19" s="150"/>
      <c r="CI19" s="148">
        <v>0</v>
      </c>
      <c r="CJ19" s="149"/>
      <c r="CK19" s="149"/>
      <c r="CL19" s="149"/>
      <c r="CM19" s="149"/>
      <c r="CN19" s="149"/>
      <c r="CO19" s="149"/>
      <c r="CP19" s="150"/>
      <c r="CQ19" s="148">
        <f t="shared" si="4"/>
        <v>0</v>
      </c>
      <c r="CR19" s="149"/>
      <c r="CS19" s="149"/>
      <c r="CT19" s="149"/>
      <c r="CU19" s="149"/>
      <c r="CV19" s="149"/>
      <c r="CW19" s="149"/>
      <c r="CX19" s="149"/>
      <c r="CY19" s="150"/>
      <c r="CZ19" s="148">
        <f t="shared" si="5"/>
        <v>0</v>
      </c>
      <c r="DA19" s="149"/>
      <c r="DB19" s="149"/>
      <c r="DC19" s="149"/>
      <c r="DD19" s="149"/>
      <c r="DE19" s="149"/>
      <c r="DF19" s="149"/>
      <c r="DG19" s="149"/>
      <c r="DH19" s="150"/>
      <c r="DI19" s="148">
        <f>DR19+26.992717</f>
        <v>26.992717</v>
      </c>
      <c r="DJ19" s="149"/>
      <c r="DK19" s="149"/>
      <c r="DL19" s="149"/>
      <c r="DM19" s="149"/>
      <c r="DN19" s="149"/>
      <c r="DO19" s="149"/>
      <c r="DP19" s="149"/>
      <c r="DQ19" s="150"/>
      <c r="DR19" s="148">
        <v>0</v>
      </c>
      <c r="DS19" s="149"/>
      <c r="DT19" s="149"/>
      <c r="DU19" s="149"/>
      <c r="DV19" s="149"/>
      <c r="DW19" s="149"/>
      <c r="DX19" s="149"/>
      <c r="DY19" s="149"/>
      <c r="DZ19" s="150"/>
      <c r="EA19" s="148">
        <v>0</v>
      </c>
      <c r="EB19" s="149"/>
      <c r="EC19" s="149"/>
      <c r="ED19" s="149"/>
      <c r="EE19" s="149"/>
      <c r="EF19" s="149"/>
      <c r="EG19" s="149"/>
      <c r="EH19" s="149"/>
      <c r="EI19" s="149"/>
      <c r="EJ19" s="149"/>
      <c r="EK19" s="150"/>
      <c r="EL19" s="148">
        <f>(AL19+BB19+BS19)-(AD19+AT19+BJ19)</f>
        <v>0</v>
      </c>
      <c r="EM19" s="149"/>
      <c r="EN19" s="149"/>
      <c r="EO19" s="149"/>
      <c r="EP19" s="149"/>
      <c r="EQ19" s="149"/>
      <c r="ER19" s="149"/>
      <c r="ES19" s="149"/>
      <c r="ET19" s="149"/>
      <c r="EU19" s="123"/>
      <c r="EV19" s="148">
        <v>0</v>
      </c>
      <c r="EW19" s="149"/>
      <c r="EX19" s="149"/>
      <c r="EY19" s="149"/>
      <c r="EZ19" s="149"/>
      <c r="FA19" s="150"/>
      <c r="FB19" s="125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7"/>
      <c r="FN19" s="125"/>
      <c r="FO19" s="126"/>
      <c r="FP19" s="126"/>
      <c r="FQ19" s="126"/>
      <c r="FR19" s="126"/>
      <c r="FS19" s="126"/>
      <c r="FT19" s="126"/>
      <c r="FU19" s="126"/>
      <c r="FV19" s="126"/>
      <c r="FW19" s="126"/>
      <c r="FX19" s="126"/>
      <c r="FY19" s="127"/>
      <c r="FZ19" s="128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30"/>
    </row>
    <row r="20" spans="1:204" s="52" customFormat="1" ht="34.5" customHeight="1">
      <c r="A20" s="51" t="s">
        <v>79</v>
      </c>
      <c r="B20" s="99" t="s">
        <v>152</v>
      </c>
      <c r="C20" s="148">
        <v>0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1">
        <v>0</v>
      </c>
      <c r="O20" s="152"/>
      <c r="P20" s="152"/>
      <c r="Q20" s="152"/>
      <c r="R20" s="152"/>
      <c r="S20" s="152"/>
      <c r="T20" s="152"/>
      <c r="U20" s="153"/>
      <c r="V20" s="151">
        <v>0</v>
      </c>
      <c r="W20" s="152"/>
      <c r="X20" s="152"/>
      <c r="Y20" s="152"/>
      <c r="Z20" s="152"/>
      <c r="AA20" s="152"/>
      <c r="AB20" s="152"/>
      <c r="AC20" s="153"/>
      <c r="AD20" s="151">
        <v>0</v>
      </c>
      <c r="AE20" s="152"/>
      <c r="AF20" s="152"/>
      <c r="AG20" s="152"/>
      <c r="AH20" s="152"/>
      <c r="AI20" s="152"/>
      <c r="AJ20" s="152"/>
      <c r="AK20" s="153"/>
      <c r="AL20" s="151">
        <v>0</v>
      </c>
      <c r="AM20" s="152"/>
      <c r="AN20" s="152"/>
      <c r="AO20" s="152"/>
      <c r="AP20" s="152"/>
      <c r="AQ20" s="152"/>
      <c r="AR20" s="152"/>
      <c r="AS20" s="153"/>
      <c r="AT20" s="151">
        <v>0</v>
      </c>
      <c r="AU20" s="152"/>
      <c r="AV20" s="152"/>
      <c r="AW20" s="152"/>
      <c r="AX20" s="152"/>
      <c r="AY20" s="152"/>
      <c r="AZ20" s="152"/>
      <c r="BA20" s="153"/>
      <c r="BB20" s="151">
        <v>0</v>
      </c>
      <c r="BC20" s="152"/>
      <c r="BD20" s="152"/>
      <c r="BE20" s="152"/>
      <c r="BF20" s="152"/>
      <c r="BG20" s="152"/>
      <c r="BH20" s="152"/>
      <c r="BI20" s="153"/>
      <c r="BJ20" s="148">
        <v>0</v>
      </c>
      <c r="BK20" s="149"/>
      <c r="BL20" s="149"/>
      <c r="BM20" s="149"/>
      <c r="BN20" s="149"/>
      <c r="BO20" s="149"/>
      <c r="BP20" s="149"/>
      <c r="BQ20" s="150"/>
      <c r="BR20" s="82"/>
      <c r="BS20" s="151">
        <v>0</v>
      </c>
      <c r="BT20" s="152"/>
      <c r="BU20" s="152"/>
      <c r="BV20" s="152"/>
      <c r="BW20" s="152"/>
      <c r="BX20" s="152"/>
      <c r="BY20" s="152"/>
      <c r="BZ20" s="153"/>
      <c r="CA20" s="148">
        <v>0</v>
      </c>
      <c r="CB20" s="149"/>
      <c r="CC20" s="149"/>
      <c r="CD20" s="149"/>
      <c r="CE20" s="149"/>
      <c r="CF20" s="149"/>
      <c r="CG20" s="149"/>
      <c r="CH20" s="150"/>
      <c r="CI20" s="148">
        <v>0</v>
      </c>
      <c r="CJ20" s="149"/>
      <c r="CK20" s="149"/>
      <c r="CL20" s="149"/>
      <c r="CM20" s="149"/>
      <c r="CN20" s="149"/>
      <c r="CO20" s="149"/>
      <c r="CP20" s="150"/>
      <c r="CQ20" s="148">
        <f>V20</f>
        <v>0</v>
      </c>
      <c r="CR20" s="149"/>
      <c r="CS20" s="149"/>
      <c r="CT20" s="149"/>
      <c r="CU20" s="149"/>
      <c r="CV20" s="149"/>
      <c r="CW20" s="149"/>
      <c r="CX20" s="149"/>
      <c r="CY20" s="150"/>
      <c r="CZ20" s="148">
        <f>BS20</f>
        <v>0</v>
      </c>
      <c r="DA20" s="149"/>
      <c r="DB20" s="149"/>
      <c r="DC20" s="149"/>
      <c r="DD20" s="149"/>
      <c r="DE20" s="149"/>
      <c r="DF20" s="149"/>
      <c r="DG20" s="149"/>
      <c r="DH20" s="150"/>
      <c r="DI20" s="148">
        <f>0.01724011+DR20</f>
        <v>0.01724011</v>
      </c>
      <c r="DJ20" s="149"/>
      <c r="DK20" s="149"/>
      <c r="DL20" s="149"/>
      <c r="DM20" s="149"/>
      <c r="DN20" s="149"/>
      <c r="DO20" s="149"/>
      <c r="DP20" s="149"/>
      <c r="DQ20" s="150"/>
      <c r="DR20" s="148">
        <v>0</v>
      </c>
      <c r="DS20" s="149"/>
      <c r="DT20" s="149"/>
      <c r="DU20" s="149"/>
      <c r="DV20" s="149"/>
      <c r="DW20" s="149"/>
      <c r="DX20" s="149"/>
      <c r="DY20" s="149"/>
      <c r="DZ20" s="150"/>
      <c r="EA20" s="148">
        <v>0</v>
      </c>
      <c r="EB20" s="149"/>
      <c r="EC20" s="149"/>
      <c r="ED20" s="149"/>
      <c r="EE20" s="149"/>
      <c r="EF20" s="149"/>
      <c r="EG20" s="149"/>
      <c r="EH20" s="149"/>
      <c r="EI20" s="149"/>
      <c r="EJ20" s="149"/>
      <c r="EK20" s="150"/>
      <c r="EL20" s="148">
        <f>(AL20+BB20+BS20)-(AD20+AT20+BJ20)</f>
        <v>0</v>
      </c>
      <c r="EM20" s="149"/>
      <c r="EN20" s="149"/>
      <c r="EO20" s="149"/>
      <c r="EP20" s="149"/>
      <c r="EQ20" s="149"/>
      <c r="ER20" s="149"/>
      <c r="ES20" s="149"/>
      <c r="ET20" s="149"/>
      <c r="EU20" s="150"/>
      <c r="EV20" s="148">
        <v>0</v>
      </c>
      <c r="EW20" s="149"/>
      <c r="EX20" s="149"/>
      <c r="EY20" s="149"/>
      <c r="EZ20" s="149"/>
      <c r="FA20" s="150"/>
      <c r="FB20" s="160"/>
      <c r="FC20" s="161"/>
      <c r="FD20" s="161"/>
      <c r="FE20" s="161"/>
      <c r="FF20" s="161"/>
      <c r="FG20" s="161"/>
      <c r="FH20" s="161"/>
      <c r="FI20" s="161"/>
      <c r="FJ20" s="161"/>
      <c r="FK20" s="161"/>
      <c r="FL20" s="161"/>
      <c r="FM20" s="162"/>
      <c r="FN20" s="190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2"/>
      <c r="FZ20" s="193"/>
      <c r="GA20" s="194"/>
      <c r="GB20" s="194"/>
      <c r="GC20" s="194"/>
      <c r="GD20" s="194"/>
      <c r="GE20" s="194"/>
      <c r="GF20" s="194"/>
      <c r="GG20" s="194"/>
      <c r="GH20" s="194"/>
      <c r="GI20" s="194"/>
      <c r="GJ20" s="194"/>
      <c r="GK20" s="194"/>
      <c r="GL20" s="194"/>
      <c r="GM20" s="194"/>
      <c r="GN20" s="194"/>
      <c r="GO20" s="194"/>
      <c r="GP20" s="194"/>
      <c r="GQ20" s="194"/>
      <c r="GR20" s="194"/>
      <c r="GS20" s="194"/>
      <c r="GT20" s="194"/>
      <c r="GU20" s="194"/>
      <c r="GV20" s="195"/>
    </row>
    <row r="21" spans="1:204" s="52" customFormat="1" ht="23.25" customHeight="1">
      <c r="A21" s="51" t="s">
        <v>87</v>
      </c>
      <c r="B21" s="99" t="s">
        <v>153</v>
      </c>
      <c r="C21" s="148">
        <v>0</v>
      </c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1">
        <v>0</v>
      </c>
      <c r="O21" s="152"/>
      <c r="P21" s="152"/>
      <c r="Q21" s="152"/>
      <c r="R21" s="152"/>
      <c r="S21" s="152"/>
      <c r="T21" s="152"/>
      <c r="U21" s="153"/>
      <c r="V21" s="151">
        <v>0</v>
      </c>
      <c r="W21" s="152"/>
      <c r="X21" s="152"/>
      <c r="Y21" s="152"/>
      <c r="Z21" s="152"/>
      <c r="AA21" s="152"/>
      <c r="AB21" s="152"/>
      <c r="AC21" s="153"/>
      <c r="AD21" s="151">
        <v>0</v>
      </c>
      <c r="AE21" s="152"/>
      <c r="AF21" s="152"/>
      <c r="AG21" s="152"/>
      <c r="AH21" s="152"/>
      <c r="AI21" s="152"/>
      <c r="AJ21" s="152"/>
      <c r="AK21" s="153"/>
      <c r="AL21" s="151">
        <v>0</v>
      </c>
      <c r="AM21" s="152"/>
      <c r="AN21" s="152"/>
      <c r="AO21" s="152"/>
      <c r="AP21" s="152"/>
      <c r="AQ21" s="152"/>
      <c r="AR21" s="152"/>
      <c r="AS21" s="153"/>
      <c r="AT21" s="151">
        <v>0</v>
      </c>
      <c r="AU21" s="152"/>
      <c r="AV21" s="152"/>
      <c r="AW21" s="152"/>
      <c r="AX21" s="152"/>
      <c r="AY21" s="152"/>
      <c r="AZ21" s="152"/>
      <c r="BA21" s="153"/>
      <c r="BB21" s="151">
        <v>0</v>
      </c>
      <c r="BC21" s="152"/>
      <c r="BD21" s="152"/>
      <c r="BE21" s="152"/>
      <c r="BF21" s="152"/>
      <c r="BG21" s="152"/>
      <c r="BH21" s="152"/>
      <c r="BI21" s="153"/>
      <c r="BJ21" s="148">
        <v>0</v>
      </c>
      <c r="BK21" s="149"/>
      <c r="BL21" s="149"/>
      <c r="BM21" s="149"/>
      <c r="BN21" s="149"/>
      <c r="BO21" s="149"/>
      <c r="BP21" s="149"/>
      <c r="BQ21" s="150"/>
      <c r="BR21" s="82"/>
      <c r="BS21" s="151">
        <v>0</v>
      </c>
      <c r="BT21" s="152"/>
      <c r="BU21" s="152"/>
      <c r="BV21" s="152"/>
      <c r="BW21" s="152"/>
      <c r="BX21" s="152"/>
      <c r="BY21" s="152"/>
      <c r="BZ21" s="153"/>
      <c r="CA21" s="148">
        <v>0</v>
      </c>
      <c r="CB21" s="149"/>
      <c r="CC21" s="149"/>
      <c r="CD21" s="149"/>
      <c r="CE21" s="149"/>
      <c r="CF21" s="149"/>
      <c r="CG21" s="149"/>
      <c r="CH21" s="150"/>
      <c r="CI21" s="148">
        <v>0</v>
      </c>
      <c r="CJ21" s="149"/>
      <c r="CK21" s="149"/>
      <c r="CL21" s="149"/>
      <c r="CM21" s="149"/>
      <c r="CN21" s="149"/>
      <c r="CO21" s="149"/>
      <c r="CP21" s="150"/>
      <c r="CQ21" s="148">
        <f>V21</f>
        <v>0</v>
      </c>
      <c r="CR21" s="149"/>
      <c r="CS21" s="149"/>
      <c r="CT21" s="149"/>
      <c r="CU21" s="149"/>
      <c r="CV21" s="149"/>
      <c r="CW21" s="149"/>
      <c r="CX21" s="149"/>
      <c r="CY21" s="150"/>
      <c r="CZ21" s="148">
        <f>BS21</f>
        <v>0</v>
      </c>
      <c r="DA21" s="149"/>
      <c r="DB21" s="149"/>
      <c r="DC21" s="149"/>
      <c r="DD21" s="149"/>
      <c r="DE21" s="149"/>
      <c r="DF21" s="149"/>
      <c r="DG21" s="149"/>
      <c r="DH21" s="150"/>
      <c r="DI21" s="148">
        <f>DR21</f>
        <v>0</v>
      </c>
      <c r="DJ21" s="149"/>
      <c r="DK21" s="149"/>
      <c r="DL21" s="149"/>
      <c r="DM21" s="149"/>
      <c r="DN21" s="149"/>
      <c r="DO21" s="149"/>
      <c r="DP21" s="149"/>
      <c r="DQ21" s="150"/>
      <c r="DR21" s="148">
        <v>0</v>
      </c>
      <c r="DS21" s="149"/>
      <c r="DT21" s="149"/>
      <c r="DU21" s="149"/>
      <c r="DV21" s="149"/>
      <c r="DW21" s="149"/>
      <c r="DX21" s="149"/>
      <c r="DY21" s="149"/>
      <c r="DZ21" s="150"/>
      <c r="EA21" s="148">
        <v>0</v>
      </c>
      <c r="EB21" s="149"/>
      <c r="EC21" s="149"/>
      <c r="ED21" s="149"/>
      <c r="EE21" s="149"/>
      <c r="EF21" s="149"/>
      <c r="EG21" s="149"/>
      <c r="EH21" s="149"/>
      <c r="EI21" s="149"/>
      <c r="EJ21" s="149"/>
      <c r="EK21" s="150"/>
      <c r="EL21" s="148">
        <f>(AL21+BB21+BS21)-(AD21+AT21+BJ21)</f>
        <v>0</v>
      </c>
      <c r="EM21" s="149"/>
      <c r="EN21" s="149"/>
      <c r="EO21" s="149"/>
      <c r="EP21" s="149"/>
      <c r="EQ21" s="149"/>
      <c r="ER21" s="149"/>
      <c r="ES21" s="149"/>
      <c r="ET21" s="149"/>
      <c r="EU21" s="150"/>
      <c r="EV21" s="148">
        <v>0</v>
      </c>
      <c r="EW21" s="149"/>
      <c r="EX21" s="149"/>
      <c r="EY21" s="149"/>
      <c r="EZ21" s="149"/>
      <c r="FA21" s="150"/>
      <c r="FB21" s="190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2"/>
      <c r="FN21" s="190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2"/>
      <c r="FZ21" s="193"/>
      <c r="GA21" s="194"/>
      <c r="GB21" s="194"/>
      <c r="GC21" s="194"/>
      <c r="GD21" s="194"/>
      <c r="GE21" s="194"/>
      <c r="GF21" s="194"/>
      <c r="GG21" s="194"/>
      <c r="GH21" s="194"/>
      <c r="GI21" s="194"/>
      <c r="GJ21" s="194"/>
      <c r="GK21" s="194"/>
      <c r="GL21" s="194"/>
      <c r="GM21" s="194"/>
      <c r="GN21" s="194"/>
      <c r="GO21" s="194"/>
      <c r="GP21" s="194"/>
      <c r="GQ21" s="194"/>
      <c r="GR21" s="194"/>
      <c r="GS21" s="194"/>
      <c r="GT21" s="194"/>
      <c r="GU21" s="194"/>
      <c r="GV21" s="195"/>
    </row>
    <row r="22" spans="1:204" s="52" customFormat="1" ht="37.5" customHeight="1">
      <c r="A22" s="51" t="s">
        <v>89</v>
      </c>
      <c r="B22" s="99" t="s">
        <v>154</v>
      </c>
      <c r="C22" s="148">
        <v>0</v>
      </c>
      <c r="D22" s="149"/>
      <c r="E22" s="149"/>
      <c r="F22" s="149"/>
      <c r="G22" s="149"/>
      <c r="H22" s="149"/>
      <c r="I22" s="149"/>
      <c r="J22" s="149"/>
      <c r="K22" s="149"/>
      <c r="L22" s="149"/>
      <c r="M22" s="150"/>
      <c r="N22" s="151">
        <v>0</v>
      </c>
      <c r="O22" s="152"/>
      <c r="P22" s="152"/>
      <c r="Q22" s="152"/>
      <c r="R22" s="152"/>
      <c r="S22" s="152"/>
      <c r="T22" s="152"/>
      <c r="U22" s="153"/>
      <c r="V22" s="151">
        <v>0</v>
      </c>
      <c r="W22" s="152"/>
      <c r="X22" s="152"/>
      <c r="Y22" s="152"/>
      <c r="Z22" s="152"/>
      <c r="AA22" s="152"/>
      <c r="AB22" s="152"/>
      <c r="AC22" s="153"/>
      <c r="AD22" s="151">
        <v>0</v>
      </c>
      <c r="AE22" s="152"/>
      <c r="AF22" s="152"/>
      <c r="AG22" s="152"/>
      <c r="AH22" s="152"/>
      <c r="AI22" s="152"/>
      <c r="AJ22" s="152"/>
      <c r="AK22" s="153"/>
      <c r="AL22" s="151">
        <v>0</v>
      </c>
      <c r="AM22" s="152"/>
      <c r="AN22" s="152"/>
      <c r="AO22" s="152"/>
      <c r="AP22" s="152"/>
      <c r="AQ22" s="152"/>
      <c r="AR22" s="152"/>
      <c r="AS22" s="153"/>
      <c r="AT22" s="151">
        <v>0</v>
      </c>
      <c r="AU22" s="152"/>
      <c r="AV22" s="152"/>
      <c r="AW22" s="152"/>
      <c r="AX22" s="152"/>
      <c r="AY22" s="152"/>
      <c r="AZ22" s="152"/>
      <c r="BA22" s="153"/>
      <c r="BB22" s="151">
        <v>0</v>
      </c>
      <c r="BC22" s="152"/>
      <c r="BD22" s="152"/>
      <c r="BE22" s="152"/>
      <c r="BF22" s="152"/>
      <c r="BG22" s="152"/>
      <c r="BH22" s="152"/>
      <c r="BI22" s="153"/>
      <c r="BJ22" s="148">
        <v>0</v>
      </c>
      <c r="BK22" s="149"/>
      <c r="BL22" s="149"/>
      <c r="BM22" s="149"/>
      <c r="BN22" s="149"/>
      <c r="BO22" s="149"/>
      <c r="BP22" s="149"/>
      <c r="BQ22" s="150"/>
      <c r="BR22" s="82"/>
      <c r="BS22" s="151">
        <v>0</v>
      </c>
      <c r="BT22" s="152"/>
      <c r="BU22" s="152"/>
      <c r="BV22" s="152"/>
      <c r="BW22" s="152"/>
      <c r="BX22" s="152"/>
      <c r="BY22" s="152"/>
      <c r="BZ22" s="153"/>
      <c r="CA22" s="148">
        <v>0</v>
      </c>
      <c r="CB22" s="149"/>
      <c r="CC22" s="149"/>
      <c r="CD22" s="149"/>
      <c r="CE22" s="149"/>
      <c r="CF22" s="149"/>
      <c r="CG22" s="149"/>
      <c r="CH22" s="150"/>
      <c r="CI22" s="148">
        <v>0</v>
      </c>
      <c r="CJ22" s="149"/>
      <c r="CK22" s="149"/>
      <c r="CL22" s="149"/>
      <c r="CM22" s="149"/>
      <c r="CN22" s="149"/>
      <c r="CO22" s="149"/>
      <c r="CP22" s="150"/>
      <c r="CQ22" s="148">
        <f>V22</f>
        <v>0</v>
      </c>
      <c r="CR22" s="149"/>
      <c r="CS22" s="149"/>
      <c r="CT22" s="149"/>
      <c r="CU22" s="149"/>
      <c r="CV22" s="149"/>
      <c r="CW22" s="149"/>
      <c r="CX22" s="149"/>
      <c r="CY22" s="150"/>
      <c r="CZ22" s="148">
        <f>BS22</f>
        <v>0</v>
      </c>
      <c r="DA22" s="149"/>
      <c r="DB22" s="149"/>
      <c r="DC22" s="149"/>
      <c r="DD22" s="149"/>
      <c r="DE22" s="149"/>
      <c r="DF22" s="149"/>
      <c r="DG22" s="149"/>
      <c r="DH22" s="150"/>
      <c r="DI22" s="148">
        <f>DR22</f>
        <v>0</v>
      </c>
      <c r="DJ22" s="149"/>
      <c r="DK22" s="149"/>
      <c r="DL22" s="149"/>
      <c r="DM22" s="149"/>
      <c r="DN22" s="149"/>
      <c r="DO22" s="149"/>
      <c r="DP22" s="149"/>
      <c r="DQ22" s="150"/>
      <c r="DR22" s="148">
        <v>0</v>
      </c>
      <c r="DS22" s="149"/>
      <c r="DT22" s="149"/>
      <c r="DU22" s="149"/>
      <c r="DV22" s="149"/>
      <c r="DW22" s="149"/>
      <c r="DX22" s="149"/>
      <c r="DY22" s="149"/>
      <c r="DZ22" s="150"/>
      <c r="EA22" s="148">
        <v>0</v>
      </c>
      <c r="EB22" s="149"/>
      <c r="EC22" s="149"/>
      <c r="ED22" s="149"/>
      <c r="EE22" s="149"/>
      <c r="EF22" s="149"/>
      <c r="EG22" s="149"/>
      <c r="EH22" s="149"/>
      <c r="EI22" s="149"/>
      <c r="EJ22" s="149"/>
      <c r="EK22" s="150"/>
      <c r="EL22" s="148">
        <f>(AL22+BB22+BS22)-(AD22+AT22+BJ22)</f>
        <v>0</v>
      </c>
      <c r="EM22" s="149"/>
      <c r="EN22" s="149"/>
      <c r="EO22" s="149"/>
      <c r="EP22" s="149"/>
      <c r="EQ22" s="149"/>
      <c r="ER22" s="149"/>
      <c r="ES22" s="149"/>
      <c r="ET22" s="149"/>
      <c r="EU22" s="150"/>
      <c r="EV22" s="148">
        <v>0</v>
      </c>
      <c r="EW22" s="149"/>
      <c r="EX22" s="149"/>
      <c r="EY22" s="149"/>
      <c r="EZ22" s="149"/>
      <c r="FA22" s="150"/>
      <c r="FB22" s="190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2"/>
      <c r="FN22" s="190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2"/>
      <c r="FZ22" s="190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226"/>
    </row>
    <row r="23" spans="1:204" s="52" customFormat="1" ht="18.75" customHeight="1">
      <c r="A23" s="94">
        <v>2</v>
      </c>
      <c r="B23" s="93" t="s">
        <v>151</v>
      </c>
      <c r="C23" s="148"/>
      <c r="D23" s="149"/>
      <c r="E23" s="149"/>
      <c r="F23" s="149"/>
      <c r="G23" s="149"/>
      <c r="H23" s="149"/>
      <c r="I23" s="149"/>
      <c r="J23" s="149"/>
      <c r="K23" s="149"/>
      <c r="L23" s="149"/>
      <c r="M23" s="150"/>
      <c r="N23" s="151"/>
      <c r="O23" s="152"/>
      <c r="P23" s="152"/>
      <c r="Q23" s="152"/>
      <c r="R23" s="152"/>
      <c r="S23" s="152"/>
      <c r="T23" s="152"/>
      <c r="U23" s="153"/>
      <c r="V23" s="151"/>
      <c r="W23" s="152"/>
      <c r="X23" s="152"/>
      <c r="Y23" s="152"/>
      <c r="Z23" s="152"/>
      <c r="AA23" s="152"/>
      <c r="AB23" s="152"/>
      <c r="AC23" s="153"/>
      <c r="AD23" s="151"/>
      <c r="AE23" s="152"/>
      <c r="AF23" s="152"/>
      <c r="AG23" s="152"/>
      <c r="AH23" s="152"/>
      <c r="AI23" s="152"/>
      <c r="AJ23" s="152"/>
      <c r="AK23" s="153"/>
      <c r="AL23" s="151"/>
      <c r="AM23" s="152"/>
      <c r="AN23" s="152"/>
      <c r="AO23" s="152"/>
      <c r="AP23" s="152"/>
      <c r="AQ23" s="152"/>
      <c r="AR23" s="152"/>
      <c r="AS23" s="153"/>
      <c r="AT23" s="151"/>
      <c r="AU23" s="152"/>
      <c r="AV23" s="152"/>
      <c r="AW23" s="152"/>
      <c r="AX23" s="152"/>
      <c r="AY23" s="152"/>
      <c r="AZ23" s="152"/>
      <c r="BA23" s="153"/>
      <c r="BB23" s="151"/>
      <c r="BC23" s="152"/>
      <c r="BD23" s="152"/>
      <c r="BE23" s="152"/>
      <c r="BF23" s="152"/>
      <c r="BG23" s="152"/>
      <c r="BH23" s="152"/>
      <c r="BI23" s="153"/>
      <c r="BJ23" s="148"/>
      <c r="BK23" s="149"/>
      <c r="BL23" s="149"/>
      <c r="BM23" s="149"/>
      <c r="BN23" s="149"/>
      <c r="BO23" s="149"/>
      <c r="BP23" s="149"/>
      <c r="BQ23" s="150"/>
      <c r="BR23" s="82"/>
      <c r="BS23" s="151"/>
      <c r="BT23" s="152"/>
      <c r="BU23" s="152"/>
      <c r="BV23" s="152"/>
      <c r="BW23" s="152"/>
      <c r="BX23" s="152"/>
      <c r="BY23" s="152"/>
      <c r="BZ23" s="153"/>
      <c r="CA23" s="148"/>
      <c r="CB23" s="149"/>
      <c r="CC23" s="149"/>
      <c r="CD23" s="149"/>
      <c r="CE23" s="149"/>
      <c r="CF23" s="149"/>
      <c r="CG23" s="149"/>
      <c r="CH23" s="150"/>
      <c r="CI23" s="148"/>
      <c r="CJ23" s="149"/>
      <c r="CK23" s="149"/>
      <c r="CL23" s="149"/>
      <c r="CM23" s="149"/>
      <c r="CN23" s="149"/>
      <c r="CO23" s="149"/>
      <c r="CP23" s="150"/>
      <c r="CQ23" s="148"/>
      <c r="CR23" s="149"/>
      <c r="CS23" s="149"/>
      <c r="CT23" s="149"/>
      <c r="CU23" s="149"/>
      <c r="CV23" s="149"/>
      <c r="CW23" s="149"/>
      <c r="CX23" s="149"/>
      <c r="CY23" s="150"/>
      <c r="CZ23" s="148"/>
      <c r="DA23" s="149"/>
      <c r="DB23" s="149"/>
      <c r="DC23" s="149"/>
      <c r="DD23" s="149"/>
      <c r="DE23" s="149"/>
      <c r="DF23" s="149"/>
      <c r="DG23" s="149"/>
      <c r="DH23" s="150"/>
      <c r="DI23" s="148"/>
      <c r="DJ23" s="149"/>
      <c r="DK23" s="149"/>
      <c r="DL23" s="149"/>
      <c r="DM23" s="149"/>
      <c r="DN23" s="149"/>
      <c r="DO23" s="149"/>
      <c r="DP23" s="149"/>
      <c r="DQ23" s="150"/>
      <c r="DR23" s="148"/>
      <c r="DS23" s="149"/>
      <c r="DT23" s="149"/>
      <c r="DU23" s="149"/>
      <c r="DV23" s="149"/>
      <c r="DW23" s="149"/>
      <c r="DX23" s="149"/>
      <c r="DY23" s="149"/>
      <c r="DZ23" s="150"/>
      <c r="EA23" s="148"/>
      <c r="EB23" s="149"/>
      <c r="EC23" s="149"/>
      <c r="ED23" s="149"/>
      <c r="EE23" s="149"/>
      <c r="EF23" s="149"/>
      <c r="EG23" s="149"/>
      <c r="EH23" s="149"/>
      <c r="EI23" s="149"/>
      <c r="EJ23" s="149"/>
      <c r="EK23" s="150"/>
      <c r="EL23" s="148"/>
      <c r="EM23" s="149"/>
      <c r="EN23" s="149"/>
      <c r="EO23" s="149"/>
      <c r="EP23" s="149"/>
      <c r="EQ23" s="149"/>
      <c r="ER23" s="149"/>
      <c r="ES23" s="149"/>
      <c r="ET23" s="149"/>
      <c r="EU23" s="150"/>
      <c r="EV23" s="148">
        <v>0</v>
      </c>
      <c r="EW23" s="149"/>
      <c r="EX23" s="149"/>
      <c r="EY23" s="149"/>
      <c r="EZ23" s="149"/>
      <c r="FA23" s="150"/>
      <c r="FB23" s="85"/>
      <c r="FC23" s="86"/>
      <c r="FD23" s="86"/>
      <c r="FE23" s="86"/>
      <c r="FF23" s="86"/>
      <c r="FG23" s="86"/>
      <c r="FH23" s="86"/>
      <c r="FI23" s="86"/>
      <c r="FJ23" s="86"/>
      <c r="FK23" s="86"/>
      <c r="FL23" s="86"/>
      <c r="FM23" s="87"/>
      <c r="FN23" s="85"/>
      <c r="FO23" s="86"/>
      <c r="FP23" s="86"/>
      <c r="FQ23" s="86"/>
      <c r="FR23" s="86"/>
      <c r="FS23" s="86"/>
      <c r="FT23" s="86"/>
      <c r="FU23" s="86"/>
      <c r="FV23" s="86"/>
      <c r="FW23" s="86"/>
      <c r="FX23" s="86"/>
      <c r="FY23" s="87"/>
      <c r="FZ23" s="85"/>
      <c r="GA23" s="86"/>
      <c r="GB23" s="86"/>
      <c r="GC23" s="86"/>
      <c r="GD23" s="86"/>
      <c r="GE23" s="86"/>
      <c r="GF23" s="86"/>
      <c r="GG23" s="86"/>
      <c r="GH23" s="86"/>
      <c r="GI23" s="86"/>
      <c r="GJ23" s="86"/>
      <c r="GK23" s="86"/>
      <c r="GL23" s="86"/>
      <c r="GM23" s="86"/>
      <c r="GN23" s="86"/>
      <c r="GO23" s="86"/>
      <c r="GP23" s="86"/>
      <c r="GQ23" s="86"/>
      <c r="GR23" s="86"/>
      <c r="GS23" s="86"/>
      <c r="GT23" s="86"/>
      <c r="GU23" s="86"/>
      <c r="GV23" s="91"/>
    </row>
    <row r="24" spans="1:204" s="52" customFormat="1" ht="63.75" customHeight="1">
      <c r="A24" s="56" t="s">
        <v>97</v>
      </c>
      <c r="B24" s="32" t="s">
        <v>125</v>
      </c>
      <c r="C24" s="157">
        <f>C25+C26+C27</f>
        <v>0</v>
      </c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4">
        <f>AD24+AT24+BJ24+CA24</f>
        <v>40.05</v>
      </c>
      <c r="O24" s="155"/>
      <c r="P24" s="155"/>
      <c r="Q24" s="155"/>
      <c r="R24" s="155"/>
      <c r="S24" s="155"/>
      <c r="T24" s="155"/>
      <c r="U24" s="156"/>
      <c r="V24" s="154">
        <f>AL24+BB24+BS24+CI24</f>
        <v>41.566981150000004</v>
      </c>
      <c r="W24" s="155"/>
      <c r="X24" s="155"/>
      <c r="Y24" s="155"/>
      <c r="Z24" s="155"/>
      <c r="AA24" s="155"/>
      <c r="AB24" s="155"/>
      <c r="AC24" s="156"/>
      <c r="AD24" s="154">
        <f>AD25+AD26</f>
        <v>2.06</v>
      </c>
      <c r="AE24" s="155"/>
      <c r="AF24" s="155"/>
      <c r="AG24" s="155"/>
      <c r="AH24" s="155"/>
      <c r="AI24" s="155"/>
      <c r="AJ24" s="155"/>
      <c r="AK24" s="156"/>
      <c r="AL24" s="154">
        <f>AL25+AL26+AL27</f>
        <v>5.7785741</v>
      </c>
      <c r="AM24" s="155"/>
      <c r="AN24" s="155"/>
      <c r="AO24" s="155"/>
      <c r="AP24" s="155"/>
      <c r="AQ24" s="155"/>
      <c r="AR24" s="155"/>
      <c r="AS24" s="156"/>
      <c r="AT24" s="154">
        <f>AT25+AT26+AT27</f>
        <v>8.35</v>
      </c>
      <c r="AU24" s="155"/>
      <c r="AV24" s="155"/>
      <c r="AW24" s="155"/>
      <c r="AX24" s="155"/>
      <c r="AY24" s="155"/>
      <c r="AZ24" s="155"/>
      <c r="BA24" s="156"/>
      <c r="BB24" s="154">
        <f>BB25+BB26+BB27</f>
        <v>19.96822225</v>
      </c>
      <c r="BC24" s="155"/>
      <c r="BD24" s="155"/>
      <c r="BE24" s="155"/>
      <c r="BF24" s="155"/>
      <c r="BG24" s="155"/>
      <c r="BH24" s="155"/>
      <c r="BI24" s="156"/>
      <c r="BJ24" s="157">
        <f>BJ25+BJ26+BJ27</f>
        <v>12.45</v>
      </c>
      <c r="BK24" s="158"/>
      <c r="BL24" s="158"/>
      <c r="BM24" s="158"/>
      <c r="BN24" s="158"/>
      <c r="BO24" s="158"/>
      <c r="BP24" s="158"/>
      <c r="BQ24" s="159"/>
      <c r="BR24" s="83">
        <f t="shared" si="6"/>
        <v>22.86</v>
      </c>
      <c r="BS24" s="154">
        <f>BS25+BS26+BS27</f>
        <v>8.873357669999999</v>
      </c>
      <c r="BT24" s="155"/>
      <c r="BU24" s="155"/>
      <c r="BV24" s="155"/>
      <c r="BW24" s="155"/>
      <c r="BX24" s="155"/>
      <c r="BY24" s="155"/>
      <c r="BZ24" s="156"/>
      <c r="CA24" s="157">
        <f>CA25+CA26+CA27</f>
        <v>17.19</v>
      </c>
      <c r="CB24" s="158"/>
      <c r="CC24" s="158"/>
      <c r="CD24" s="158"/>
      <c r="CE24" s="158"/>
      <c r="CF24" s="158"/>
      <c r="CG24" s="158"/>
      <c r="CH24" s="159"/>
      <c r="CI24" s="157">
        <f>CI25+CI26+CI27</f>
        <v>6.946827130000001</v>
      </c>
      <c r="CJ24" s="158"/>
      <c r="CK24" s="158"/>
      <c r="CL24" s="158"/>
      <c r="CM24" s="158"/>
      <c r="CN24" s="158"/>
      <c r="CO24" s="158"/>
      <c r="CP24" s="159"/>
      <c r="CQ24" s="157">
        <f aca="true" t="shared" si="7" ref="CQ24:CQ31">AL24+BB24+BS24+CI24</f>
        <v>41.566981150000004</v>
      </c>
      <c r="CR24" s="158"/>
      <c r="CS24" s="158"/>
      <c r="CT24" s="158"/>
      <c r="CU24" s="158"/>
      <c r="CV24" s="158"/>
      <c r="CW24" s="158"/>
      <c r="CX24" s="158"/>
      <c r="CY24" s="159"/>
      <c r="CZ24" s="157">
        <f aca="true" t="shared" si="8" ref="CZ24:CZ30">CI24</f>
        <v>6.946827130000001</v>
      </c>
      <c r="DA24" s="158"/>
      <c r="DB24" s="158"/>
      <c r="DC24" s="158"/>
      <c r="DD24" s="158"/>
      <c r="DE24" s="158"/>
      <c r="DF24" s="158"/>
      <c r="DG24" s="158"/>
      <c r="DH24" s="159"/>
      <c r="DI24" s="157">
        <f>DI25+DI26+DI27</f>
        <v>71.63775816460002</v>
      </c>
      <c r="DJ24" s="158"/>
      <c r="DK24" s="158"/>
      <c r="DL24" s="158"/>
      <c r="DM24" s="158"/>
      <c r="DN24" s="158"/>
      <c r="DO24" s="158"/>
      <c r="DP24" s="158"/>
      <c r="DQ24" s="159"/>
      <c r="DR24" s="157">
        <f>DR25+DR26+DR27</f>
        <v>38.89561285</v>
      </c>
      <c r="DS24" s="158"/>
      <c r="DT24" s="158"/>
      <c r="DU24" s="158"/>
      <c r="DV24" s="158"/>
      <c r="DW24" s="158"/>
      <c r="DX24" s="158"/>
      <c r="DY24" s="158"/>
      <c r="DZ24" s="159"/>
      <c r="EA24" s="157">
        <v>0</v>
      </c>
      <c r="EB24" s="158"/>
      <c r="EC24" s="158"/>
      <c r="ED24" s="158"/>
      <c r="EE24" s="158"/>
      <c r="EF24" s="158"/>
      <c r="EG24" s="158"/>
      <c r="EH24" s="158"/>
      <c r="EI24" s="158"/>
      <c r="EJ24" s="158"/>
      <c r="EK24" s="159"/>
      <c r="EL24" s="157">
        <f aca="true" t="shared" si="9" ref="EL24:EL31">(AL24+BB24+BS24+CI24)-(AD24+AT24+BJ24+CA24)</f>
        <v>1.5169811500000066</v>
      </c>
      <c r="EM24" s="158"/>
      <c r="EN24" s="158"/>
      <c r="EO24" s="158"/>
      <c r="EP24" s="158"/>
      <c r="EQ24" s="158"/>
      <c r="ER24" s="158"/>
      <c r="ES24" s="158"/>
      <c r="ET24" s="158"/>
      <c r="EU24" s="159"/>
      <c r="EV24" s="157">
        <f t="shared" si="1"/>
        <v>103.787718227216</v>
      </c>
      <c r="EW24" s="158"/>
      <c r="EX24" s="158"/>
      <c r="EY24" s="158"/>
      <c r="EZ24" s="158"/>
      <c r="FA24" s="159"/>
      <c r="FB24" s="151"/>
      <c r="FC24" s="161"/>
      <c r="FD24" s="161"/>
      <c r="FE24" s="161"/>
      <c r="FF24" s="161"/>
      <c r="FG24" s="161"/>
      <c r="FH24" s="161"/>
      <c r="FI24" s="161"/>
      <c r="FJ24" s="161"/>
      <c r="FK24" s="161"/>
      <c r="FL24" s="161"/>
      <c r="FM24" s="162"/>
      <c r="FN24" s="160"/>
      <c r="FO24" s="161"/>
      <c r="FP24" s="161"/>
      <c r="FQ24" s="161"/>
      <c r="FR24" s="161"/>
      <c r="FS24" s="161"/>
      <c r="FT24" s="161"/>
      <c r="FU24" s="161"/>
      <c r="FV24" s="161"/>
      <c r="FW24" s="161"/>
      <c r="FX24" s="161"/>
      <c r="FY24" s="162"/>
      <c r="FZ24" s="163"/>
      <c r="GA24" s="164"/>
      <c r="GB24" s="164"/>
      <c r="GC24" s="164"/>
      <c r="GD24" s="164"/>
      <c r="GE24" s="164"/>
      <c r="GF24" s="164"/>
      <c r="GG24" s="164"/>
      <c r="GH24" s="164"/>
      <c r="GI24" s="164"/>
      <c r="GJ24" s="164"/>
      <c r="GK24" s="164"/>
      <c r="GL24" s="164"/>
      <c r="GM24" s="164"/>
      <c r="GN24" s="164"/>
      <c r="GO24" s="164"/>
      <c r="GP24" s="164"/>
      <c r="GQ24" s="164"/>
      <c r="GR24" s="164"/>
      <c r="GS24" s="164"/>
      <c r="GT24" s="164"/>
      <c r="GU24" s="164"/>
      <c r="GV24" s="165"/>
    </row>
    <row r="25" spans="1:204" s="52" customFormat="1" ht="51">
      <c r="A25" s="55" t="s">
        <v>139</v>
      </c>
      <c r="B25" s="33" t="s">
        <v>164</v>
      </c>
      <c r="C25" s="148">
        <v>0</v>
      </c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51">
        <f aca="true" t="shared" si="10" ref="N25:N30">AD25+AT25+BJ25+CA25</f>
        <v>20.72</v>
      </c>
      <c r="O25" s="152"/>
      <c r="P25" s="152"/>
      <c r="Q25" s="152"/>
      <c r="R25" s="152"/>
      <c r="S25" s="152"/>
      <c r="T25" s="152"/>
      <c r="U25" s="153"/>
      <c r="V25" s="151">
        <f aca="true" t="shared" si="11" ref="V25:V30">AL25+BB25+BS25+CI25</f>
        <v>17.22767744</v>
      </c>
      <c r="W25" s="152"/>
      <c r="X25" s="152"/>
      <c r="Y25" s="152"/>
      <c r="Z25" s="152"/>
      <c r="AA25" s="152"/>
      <c r="AB25" s="152"/>
      <c r="AC25" s="153"/>
      <c r="AD25" s="151">
        <v>0</v>
      </c>
      <c r="AE25" s="152"/>
      <c r="AF25" s="152"/>
      <c r="AG25" s="152"/>
      <c r="AH25" s="152"/>
      <c r="AI25" s="152"/>
      <c r="AJ25" s="152"/>
      <c r="AK25" s="153"/>
      <c r="AL25" s="151">
        <v>0</v>
      </c>
      <c r="AM25" s="152"/>
      <c r="AN25" s="152"/>
      <c r="AO25" s="152"/>
      <c r="AP25" s="152"/>
      <c r="AQ25" s="152"/>
      <c r="AR25" s="152"/>
      <c r="AS25" s="153"/>
      <c r="AT25" s="151">
        <v>3.5</v>
      </c>
      <c r="AU25" s="152"/>
      <c r="AV25" s="152"/>
      <c r="AW25" s="152"/>
      <c r="AX25" s="152"/>
      <c r="AY25" s="152"/>
      <c r="AZ25" s="152"/>
      <c r="BA25" s="153"/>
      <c r="BB25" s="151">
        <v>8.534228</v>
      </c>
      <c r="BC25" s="152"/>
      <c r="BD25" s="152"/>
      <c r="BE25" s="152"/>
      <c r="BF25" s="152"/>
      <c r="BG25" s="152"/>
      <c r="BH25" s="152"/>
      <c r="BI25" s="153"/>
      <c r="BJ25" s="148">
        <v>4.58</v>
      </c>
      <c r="BK25" s="149"/>
      <c r="BL25" s="149"/>
      <c r="BM25" s="149"/>
      <c r="BN25" s="149"/>
      <c r="BO25" s="149"/>
      <c r="BP25" s="149"/>
      <c r="BQ25" s="150"/>
      <c r="BR25" s="82">
        <f t="shared" si="6"/>
        <v>8.08</v>
      </c>
      <c r="BS25" s="151">
        <v>4.33553652</v>
      </c>
      <c r="BT25" s="152"/>
      <c r="BU25" s="152"/>
      <c r="BV25" s="152"/>
      <c r="BW25" s="152"/>
      <c r="BX25" s="152"/>
      <c r="BY25" s="152"/>
      <c r="BZ25" s="153"/>
      <c r="CA25" s="148">
        <f>6.88+5.76</f>
        <v>12.64</v>
      </c>
      <c r="CB25" s="149"/>
      <c r="CC25" s="149"/>
      <c r="CD25" s="149"/>
      <c r="CE25" s="149"/>
      <c r="CF25" s="149"/>
      <c r="CG25" s="149"/>
      <c r="CH25" s="150"/>
      <c r="CI25" s="148">
        <v>4.35791292</v>
      </c>
      <c r="CJ25" s="149"/>
      <c r="CK25" s="149"/>
      <c r="CL25" s="149"/>
      <c r="CM25" s="149"/>
      <c r="CN25" s="149"/>
      <c r="CO25" s="149"/>
      <c r="CP25" s="150"/>
      <c r="CQ25" s="148">
        <f t="shared" si="7"/>
        <v>17.22767744</v>
      </c>
      <c r="CR25" s="149"/>
      <c r="CS25" s="149"/>
      <c r="CT25" s="149"/>
      <c r="CU25" s="149"/>
      <c r="CV25" s="149"/>
      <c r="CW25" s="149"/>
      <c r="CX25" s="149"/>
      <c r="CY25" s="150"/>
      <c r="CZ25" s="148">
        <f t="shared" si="8"/>
        <v>4.35791292</v>
      </c>
      <c r="DA25" s="149"/>
      <c r="DB25" s="149"/>
      <c r="DC25" s="149"/>
      <c r="DD25" s="149"/>
      <c r="DE25" s="149"/>
      <c r="DF25" s="149"/>
      <c r="DG25" s="149"/>
      <c r="DH25" s="150"/>
      <c r="DI25" s="148">
        <f>DR25+13.466309+0.45866047</f>
        <v>34.74232234</v>
      </c>
      <c r="DJ25" s="149"/>
      <c r="DK25" s="149"/>
      <c r="DL25" s="149"/>
      <c r="DM25" s="149"/>
      <c r="DN25" s="149"/>
      <c r="DO25" s="149"/>
      <c r="DP25" s="149"/>
      <c r="DQ25" s="150"/>
      <c r="DR25" s="148">
        <v>20.81735287</v>
      </c>
      <c r="DS25" s="149"/>
      <c r="DT25" s="149"/>
      <c r="DU25" s="149"/>
      <c r="DV25" s="149"/>
      <c r="DW25" s="149"/>
      <c r="DX25" s="149"/>
      <c r="DY25" s="149"/>
      <c r="DZ25" s="150"/>
      <c r="EA25" s="148">
        <v>0</v>
      </c>
      <c r="EB25" s="149"/>
      <c r="EC25" s="149"/>
      <c r="ED25" s="149"/>
      <c r="EE25" s="149"/>
      <c r="EF25" s="149"/>
      <c r="EG25" s="149"/>
      <c r="EH25" s="149"/>
      <c r="EI25" s="149"/>
      <c r="EJ25" s="149"/>
      <c r="EK25" s="150"/>
      <c r="EL25" s="148">
        <f t="shared" si="9"/>
        <v>-3.492322559999998</v>
      </c>
      <c r="EM25" s="149"/>
      <c r="EN25" s="149"/>
      <c r="EO25" s="149"/>
      <c r="EP25" s="149"/>
      <c r="EQ25" s="149"/>
      <c r="ER25" s="149"/>
      <c r="ES25" s="149"/>
      <c r="ET25" s="149"/>
      <c r="EU25" s="150"/>
      <c r="EV25" s="148">
        <f t="shared" si="1"/>
        <v>83.1451613899614</v>
      </c>
      <c r="EW25" s="149"/>
      <c r="EX25" s="149"/>
      <c r="EY25" s="149"/>
      <c r="EZ25" s="149"/>
      <c r="FA25" s="150"/>
      <c r="FB25" s="160"/>
      <c r="FC25" s="161"/>
      <c r="FD25" s="161"/>
      <c r="FE25" s="161"/>
      <c r="FF25" s="161"/>
      <c r="FG25" s="161"/>
      <c r="FH25" s="161"/>
      <c r="FI25" s="161"/>
      <c r="FJ25" s="161"/>
      <c r="FK25" s="161"/>
      <c r="FL25" s="161"/>
      <c r="FM25" s="162"/>
      <c r="FN25" s="160"/>
      <c r="FO25" s="161"/>
      <c r="FP25" s="161"/>
      <c r="FQ25" s="161"/>
      <c r="FR25" s="161"/>
      <c r="FS25" s="161"/>
      <c r="FT25" s="161"/>
      <c r="FU25" s="161"/>
      <c r="FV25" s="161"/>
      <c r="FW25" s="161"/>
      <c r="FX25" s="161"/>
      <c r="FY25" s="162"/>
      <c r="FZ25" s="163"/>
      <c r="GA25" s="164"/>
      <c r="GB25" s="164"/>
      <c r="GC25" s="164"/>
      <c r="GD25" s="164"/>
      <c r="GE25" s="164"/>
      <c r="GF25" s="164"/>
      <c r="GG25" s="164"/>
      <c r="GH25" s="164"/>
      <c r="GI25" s="164"/>
      <c r="GJ25" s="164"/>
      <c r="GK25" s="164"/>
      <c r="GL25" s="164"/>
      <c r="GM25" s="164"/>
      <c r="GN25" s="164"/>
      <c r="GO25" s="164"/>
      <c r="GP25" s="164"/>
      <c r="GQ25" s="164"/>
      <c r="GR25" s="164"/>
      <c r="GS25" s="164"/>
      <c r="GT25" s="164"/>
      <c r="GU25" s="164"/>
      <c r="GV25" s="165"/>
    </row>
    <row r="26" spans="1:204" s="52" customFormat="1" ht="38.25">
      <c r="A26" s="55" t="s">
        <v>140</v>
      </c>
      <c r="B26" s="33" t="s">
        <v>127</v>
      </c>
      <c r="C26" s="148">
        <v>0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1">
        <f t="shared" si="10"/>
        <v>10.58</v>
      </c>
      <c r="O26" s="152"/>
      <c r="P26" s="152"/>
      <c r="Q26" s="152"/>
      <c r="R26" s="152"/>
      <c r="S26" s="152"/>
      <c r="T26" s="152"/>
      <c r="U26" s="153"/>
      <c r="V26" s="151">
        <f t="shared" si="11"/>
        <v>23.11750579</v>
      </c>
      <c r="W26" s="152"/>
      <c r="X26" s="152"/>
      <c r="Y26" s="152"/>
      <c r="Z26" s="152"/>
      <c r="AA26" s="152"/>
      <c r="AB26" s="152"/>
      <c r="AC26" s="153"/>
      <c r="AD26" s="151">
        <v>2.06</v>
      </c>
      <c r="AE26" s="152"/>
      <c r="AF26" s="152"/>
      <c r="AG26" s="152"/>
      <c r="AH26" s="152"/>
      <c r="AI26" s="152"/>
      <c r="AJ26" s="152"/>
      <c r="AK26" s="153"/>
      <c r="AL26" s="151">
        <v>5.42794213</v>
      </c>
      <c r="AM26" s="152"/>
      <c r="AN26" s="152"/>
      <c r="AO26" s="152"/>
      <c r="AP26" s="152"/>
      <c r="AQ26" s="152"/>
      <c r="AR26" s="152"/>
      <c r="AS26" s="153"/>
      <c r="AT26" s="151">
        <v>2.35</v>
      </c>
      <c r="AU26" s="152"/>
      <c r="AV26" s="152"/>
      <c r="AW26" s="152"/>
      <c r="AX26" s="152"/>
      <c r="AY26" s="152"/>
      <c r="AZ26" s="152"/>
      <c r="BA26" s="153"/>
      <c r="BB26" s="151">
        <v>11.25840725</v>
      </c>
      <c r="BC26" s="152"/>
      <c r="BD26" s="152"/>
      <c r="BE26" s="152"/>
      <c r="BF26" s="152"/>
      <c r="BG26" s="152"/>
      <c r="BH26" s="152"/>
      <c r="BI26" s="153"/>
      <c r="BJ26" s="148">
        <v>3.37</v>
      </c>
      <c r="BK26" s="149"/>
      <c r="BL26" s="149"/>
      <c r="BM26" s="149"/>
      <c r="BN26" s="149"/>
      <c r="BO26" s="149"/>
      <c r="BP26" s="149"/>
      <c r="BQ26" s="150"/>
      <c r="BR26" s="82">
        <f t="shared" si="6"/>
        <v>7.78</v>
      </c>
      <c r="BS26" s="151">
        <f>6.37673415-2.53449195</f>
        <v>3.8422422</v>
      </c>
      <c r="BT26" s="152"/>
      <c r="BU26" s="152"/>
      <c r="BV26" s="152"/>
      <c r="BW26" s="152"/>
      <c r="BX26" s="152"/>
      <c r="BY26" s="152"/>
      <c r="BZ26" s="153"/>
      <c r="CA26" s="148">
        <v>2.8</v>
      </c>
      <c r="CB26" s="149"/>
      <c r="CC26" s="149"/>
      <c r="CD26" s="149"/>
      <c r="CE26" s="149"/>
      <c r="CF26" s="149"/>
      <c r="CG26" s="149"/>
      <c r="CH26" s="150"/>
      <c r="CI26" s="148">
        <v>2.58891421</v>
      </c>
      <c r="CJ26" s="149"/>
      <c r="CK26" s="149"/>
      <c r="CL26" s="149"/>
      <c r="CM26" s="149"/>
      <c r="CN26" s="149"/>
      <c r="CO26" s="149"/>
      <c r="CP26" s="150"/>
      <c r="CQ26" s="148">
        <f t="shared" si="7"/>
        <v>23.11750579</v>
      </c>
      <c r="CR26" s="149"/>
      <c r="CS26" s="149"/>
      <c r="CT26" s="149"/>
      <c r="CU26" s="149"/>
      <c r="CV26" s="149"/>
      <c r="CW26" s="149"/>
      <c r="CX26" s="149"/>
      <c r="CY26" s="150"/>
      <c r="CZ26" s="148">
        <f t="shared" si="8"/>
        <v>2.58891421</v>
      </c>
      <c r="DA26" s="149"/>
      <c r="DB26" s="149"/>
      <c r="DC26" s="149"/>
      <c r="DD26" s="149"/>
      <c r="DE26" s="149"/>
      <c r="DF26" s="149"/>
      <c r="DG26" s="149"/>
      <c r="DH26" s="150"/>
      <c r="DI26" s="148">
        <f>4.4625723446+DR26+4.888601+7.16924479</f>
        <v>33.940887644600004</v>
      </c>
      <c r="DJ26" s="149"/>
      <c r="DK26" s="149"/>
      <c r="DL26" s="149"/>
      <c r="DM26" s="149"/>
      <c r="DN26" s="149"/>
      <c r="DO26" s="149"/>
      <c r="DP26" s="149"/>
      <c r="DQ26" s="150"/>
      <c r="DR26" s="148">
        <v>17.42046951</v>
      </c>
      <c r="DS26" s="149"/>
      <c r="DT26" s="149"/>
      <c r="DU26" s="149"/>
      <c r="DV26" s="149"/>
      <c r="DW26" s="149"/>
      <c r="DX26" s="149"/>
      <c r="DY26" s="149"/>
      <c r="DZ26" s="150"/>
      <c r="EA26" s="148">
        <v>0</v>
      </c>
      <c r="EB26" s="149"/>
      <c r="EC26" s="149"/>
      <c r="ED26" s="149"/>
      <c r="EE26" s="149"/>
      <c r="EF26" s="149"/>
      <c r="EG26" s="149"/>
      <c r="EH26" s="149"/>
      <c r="EI26" s="149"/>
      <c r="EJ26" s="149"/>
      <c r="EK26" s="150"/>
      <c r="EL26" s="148">
        <f t="shared" si="9"/>
        <v>12.537505789999999</v>
      </c>
      <c r="EM26" s="149"/>
      <c r="EN26" s="149"/>
      <c r="EO26" s="149"/>
      <c r="EP26" s="149"/>
      <c r="EQ26" s="149"/>
      <c r="ER26" s="149"/>
      <c r="ES26" s="149"/>
      <c r="ET26" s="149"/>
      <c r="EU26" s="150"/>
      <c r="EV26" s="148">
        <f t="shared" si="1"/>
        <v>218.50194508506618</v>
      </c>
      <c r="EW26" s="149"/>
      <c r="EX26" s="149"/>
      <c r="EY26" s="149"/>
      <c r="EZ26" s="149"/>
      <c r="FA26" s="150"/>
      <c r="FB26" s="160"/>
      <c r="FC26" s="161"/>
      <c r="FD26" s="161"/>
      <c r="FE26" s="161"/>
      <c r="FF26" s="161"/>
      <c r="FG26" s="161"/>
      <c r="FH26" s="161"/>
      <c r="FI26" s="161"/>
      <c r="FJ26" s="161"/>
      <c r="FK26" s="161"/>
      <c r="FL26" s="161"/>
      <c r="FM26" s="162"/>
      <c r="FN26" s="160"/>
      <c r="FO26" s="161"/>
      <c r="FP26" s="161"/>
      <c r="FQ26" s="161"/>
      <c r="FR26" s="161"/>
      <c r="FS26" s="161"/>
      <c r="FT26" s="161"/>
      <c r="FU26" s="161"/>
      <c r="FV26" s="161"/>
      <c r="FW26" s="161"/>
      <c r="FX26" s="161"/>
      <c r="FY26" s="162"/>
      <c r="FZ26" s="163"/>
      <c r="GA26" s="164"/>
      <c r="GB26" s="164"/>
      <c r="GC26" s="164"/>
      <c r="GD26" s="164"/>
      <c r="GE26" s="164"/>
      <c r="GF26" s="164"/>
      <c r="GG26" s="164"/>
      <c r="GH26" s="164"/>
      <c r="GI26" s="164"/>
      <c r="GJ26" s="164"/>
      <c r="GK26" s="164"/>
      <c r="GL26" s="164"/>
      <c r="GM26" s="164"/>
      <c r="GN26" s="164"/>
      <c r="GO26" s="164"/>
      <c r="GP26" s="164"/>
      <c r="GQ26" s="164"/>
      <c r="GR26" s="164"/>
      <c r="GS26" s="164"/>
      <c r="GT26" s="164"/>
      <c r="GU26" s="164"/>
      <c r="GV26" s="165"/>
    </row>
    <row r="27" spans="1:204" s="52" customFormat="1" ht="38.25">
      <c r="A27" s="55" t="s">
        <v>141</v>
      </c>
      <c r="B27" s="31" t="s">
        <v>163</v>
      </c>
      <c r="C27" s="148">
        <v>0</v>
      </c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51">
        <f t="shared" si="10"/>
        <v>8.75</v>
      </c>
      <c r="O27" s="152"/>
      <c r="P27" s="152"/>
      <c r="Q27" s="152"/>
      <c r="R27" s="152"/>
      <c r="S27" s="152"/>
      <c r="T27" s="152"/>
      <c r="U27" s="153"/>
      <c r="V27" s="151">
        <f t="shared" si="11"/>
        <v>1.22179792</v>
      </c>
      <c r="W27" s="152"/>
      <c r="X27" s="152"/>
      <c r="Y27" s="152"/>
      <c r="Z27" s="152"/>
      <c r="AA27" s="152"/>
      <c r="AB27" s="152"/>
      <c r="AC27" s="153"/>
      <c r="AD27" s="151">
        <v>0</v>
      </c>
      <c r="AE27" s="152"/>
      <c r="AF27" s="152"/>
      <c r="AG27" s="152"/>
      <c r="AH27" s="152"/>
      <c r="AI27" s="152"/>
      <c r="AJ27" s="152"/>
      <c r="AK27" s="153"/>
      <c r="AL27" s="151">
        <v>0.35063197</v>
      </c>
      <c r="AM27" s="152"/>
      <c r="AN27" s="152"/>
      <c r="AO27" s="152"/>
      <c r="AP27" s="152"/>
      <c r="AQ27" s="152"/>
      <c r="AR27" s="152"/>
      <c r="AS27" s="153"/>
      <c r="AT27" s="151">
        <v>2.5</v>
      </c>
      <c r="AU27" s="152"/>
      <c r="AV27" s="152"/>
      <c r="AW27" s="152"/>
      <c r="AX27" s="152"/>
      <c r="AY27" s="152"/>
      <c r="AZ27" s="152"/>
      <c r="BA27" s="153"/>
      <c r="BB27" s="151">
        <v>0.175587</v>
      </c>
      <c r="BC27" s="152"/>
      <c r="BD27" s="152"/>
      <c r="BE27" s="152"/>
      <c r="BF27" s="152"/>
      <c r="BG27" s="152"/>
      <c r="BH27" s="152"/>
      <c r="BI27" s="153"/>
      <c r="BJ27" s="148">
        <v>4.5</v>
      </c>
      <c r="BK27" s="149"/>
      <c r="BL27" s="149"/>
      <c r="BM27" s="149"/>
      <c r="BN27" s="149"/>
      <c r="BO27" s="149"/>
      <c r="BP27" s="149"/>
      <c r="BQ27" s="150"/>
      <c r="BR27" s="82">
        <f t="shared" si="6"/>
        <v>7</v>
      </c>
      <c r="BS27" s="151">
        <v>0.69557895</v>
      </c>
      <c r="BT27" s="152"/>
      <c r="BU27" s="152"/>
      <c r="BV27" s="152"/>
      <c r="BW27" s="152"/>
      <c r="BX27" s="152"/>
      <c r="BY27" s="152"/>
      <c r="BZ27" s="153"/>
      <c r="CA27" s="148">
        <f>4.35-2.6</f>
        <v>1.7499999999999996</v>
      </c>
      <c r="CB27" s="149"/>
      <c r="CC27" s="149"/>
      <c r="CD27" s="149"/>
      <c r="CE27" s="149"/>
      <c r="CF27" s="149"/>
      <c r="CG27" s="149"/>
      <c r="CH27" s="150"/>
      <c r="CI27" s="148">
        <v>0</v>
      </c>
      <c r="CJ27" s="149"/>
      <c r="CK27" s="149"/>
      <c r="CL27" s="149"/>
      <c r="CM27" s="149"/>
      <c r="CN27" s="149"/>
      <c r="CO27" s="149"/>
      <c r="CP27" s="150"/>
      <c r="CQ27" s="148">
        <f t="shared" si="7"/>
        <v>1.22179792</v>
      </c>
      <c r="CR27" s="149"/>
      <c r="CS27" s="149"/>
      <c r="CT27" s="149"/>
      <c r="CU27" s="149"/>
      <c r="CV27" s="149"/>
      <c r="CW27" s="149"/>
      <c r="CX27" s="149"/>
      <c r="CY27" s="150"/>
      <c r="CZ27" s="148">
        <f t="shared" si="8"/>
        <v>0</v>
      </c>
      <c r="DA27" s="149"/>
      <c r="DB27" s="149"/>
      <c r="DC27" s="149"/>
      <c r="DD27" s="149"/>
      <c r="DE27" s="149"/>
      <c r="DF27" s="149"/>
      <c r="DG27" s="149"/>
      <c r="DH27" s="150"/>
      <c r="DI27" s="148">
        <f>1.0623304+DR27+0.95112296+0.28330435</f>
        <v>2.9545481799999997</v>
      </c>
      <c r="DJ27" s="149"/>
      <c r="DK27" s="149"/>
      <c r="DL27" s="149"/>
      <c r="DM27" s="149"/>
      <c r="DN27" s="149"/>
      <c r="DO27" s="149"/>
      <c r="DP27" s="149"/>
      <c r="DQ27" s="150"/>
      <c r="DR27" s="148">
        <v>0.65779047</v>
      </c>
      <c r="DS27" s="149"/>
      <c r="DT27" s="149"/>
      <c r="DU27" s="149"/>
      <c r="DV27" s="149"/>
      <c r="DW27" s="149"/>
      <c r="DX27" s="149"/>
      <c r="DY27" s="149"/>
      <c r="DZ27" s="150"/>
      <c r="EA27" s="148">
        <v>0</v>
      </c>
      <c r="EB27" s="149"/>
      <c r="EC27" s="149"/>
      <c r="ED27" s="149"/>
      <c r="EE27" s="149"/>
      <c r="EF27" s="149"/>
      <c r="EG27" s="149"/>
      <c r="EH27" s="149"/>
      <c r="EI27" s="149"/>
      <c r="EJ27" s="149"/>
      <c r="EK27" s="150"/>
      <c r="EL27" s="148">
        <f t="shared" si="9"/>
        <v>-7.52820208</v>
      </c>
      <c r="EM27" s="149"/>
      <c r="EN27" s="149"/>
      <c r="EO27" s="149"/>
      <c r="EP27" s="149"/>
      <c r="EQ27" s="149"/>
      <c r="ER27" s="149"/>
      <c r="ES27" s="149"/>
      <c r="ET27" s="149"/>
      <c r="EU27" s="150"/>
      <c r="EV27" s="148">
        <f t="shared" si="1"/>
        <v>13.963404800000001</v>
      </c>
      <c r="EW27" s="149"/>
      <c r="EX27" s="149"/>
      <c r="EY27" s="149"/>
      <c r="EZ27" s="149"/>
      <c r="FA27" s="150"/>
      <c r="FB27" s="160"/>
      <c r="FC27" s="161"/>
      <c r="FD27" s="161"/>
      <c r="FE27" s="161"/>
      <c r="FF27" s="161"/>
      <c r="FG27" s="161"/>
      <c r="FH27" s="161"/>
      <c r="FI27" s="161"/>
      <c r="FJ27" s="161"/>
      <c r="FK27" s="161"/>
      <c r="FL27" s="161"/>
      <c r="FM27" s="162"/>
      <c r="FN27" s="160"/>
      <c r="FO27" s="161"/>
      <c r="FP27" s="161"/>
      <c r="FQ27" s="161"/>
      <c r="FR27" s="161"/>
      <c r="FS27" s="161"/>
      <c r="FT27" s="161"/>
      <c r="FU27" s="161"/>
      <c r="FV27" s="161"/>
      <c r="FW27" s="161"/>
      <c r="FX27" s="161"/>
      <c r="FY27" s="162"/>
      <c r="FZ27" s="163"/>
      <c r="GA27" s="164"/>
      <c r="GB27" s="164"/>
      <c r="GC27" s="164"/>
      <c r="GD27" s="164"/>
      <c r="GE27" s="164"/>
      <c r="GF27" s="164"/>
      <c r="GG27" s="164"/>
      <c r="GH27" s="164"/>
      <c r="GI27" s="164"/>
      <c r="GJ27" s="164"/>
      <c r="GK27" s="164"/>
      <c r="GL27" s="164"/>
      <c r="GM27" s="164"/>
      <c r="GN27" s="164"/>
      <c r="GO27" s="164"/>
      <c r="GP27" s="164"/>
      <c r="GQ27" s="164"/>
      <c r="GR27" s="164"/>
      <c r="GS27" s="164"/>
      <c r="GT27" s="164"/>
      <c r="GU27" s="164"/>
      <c r="GV27" s="165"/>
    </row>
    <row r="28" spans="1:204" s="52" customFormat="1" ht="12.75">
      <c r="A28" s="56" t="s">
        <v>99</v>
      </c>
      <c r="B28" s="34" t="s">
        <v>24</v>
      </c>
      <c r="C28" s="157">
        <f>C29+C30</f>
        <v>0</v>
      </c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4">
        <f t="shared" si="10"/>
        <v>9.771</v>
      </c>
      <c r="O28" s="155"/>
      <c r="P28" s="155"/>
      <c r="Q28" s="155"/>
      <c r="R28" s="155"/>
      <c r="S28" s="155"/>
      <c r="T28" s="155"/>
      <c r="U28" s="156"/>
      <c r="V28" s="154">
        <f>AL28+BB28+BS28+CI28</f>
        <v>18.0535739536</v>
      </c>
      <c r="W28" s="155"/>
      <c r="X28" s="155"/>
      <c r="Y28" s="155"/>
      <c r="Z28" s="155"/>
      <c r="AA28" s="155"/>
      <c r="AB28" s="155"/>
      <c r="AC28" s="156"/>
      <c r="AD28" s="154">
        <f>AD29+AD30</f>
        <v>0</v>
      </c>
      <c r="AE28" s="155"/>
      <c r="AF28" s="155"/>
      <c r="AG28" s="155"/>
      <c r="AH28" s="155"/>
      <c r="AI28" s="155"/>
      <c r="AJ28" s="155"/>
      <c r="AK28" s="156"/>
      <c r="AL28" s="154">
        <f>AL29+AL30</f>
        <v>0.08988454</v>
      </c>
      <c r="AM28" s="155"/>
      <c r="AN28" s="155"/>
      <c r="AO28" s="155"/>
      <c r="AP28" s="155"/>
      <c r="AQ28" s="155"/>
      <c r="AR28" s="155"/>
      <c r="AS28" s="156"/>
      <c r="AT28" s="154">
        <f>AT29+AT30+AT31</f>
        <v>1.55</v>
      </c>
      <c r="AU28" s="155"/>
      <c r="AV28" s="155"/>
      <c r="AW28" s="155"/>
      <c r="AX28" s="155"/>
      <c r="AY28" s="155"/>
      <c r="AZ28" s="155"/>
      <c r="BA28" s="156"/>
      <c r="BB28" s="154">
        <f>BB29+BB30+BB31</f>
        <v>1.13894091</v>
      </c>
      <c r="BC28" s="155"/>
      <c r="BD28" s="155"/>
      <c r="BE28" s="155"/>
      <c r="BF28" s="155"/>
      <c r="BG28" s="155"/>
      <c r="BH28" s="155"/>
      <c r="BI28" s="156"/>
      <c r="BJ28" s="157">
        <f>BJ29+BJ30</f>
        <v>4.305</v>
      </c>
      <c r="BK28" s="158"/>
      <c r="BL28" s="158"/>
      <c r="BM28" s="158"/>
      <c r="BN28" s="158"/>
      <c r="BO28" s="158"/>
      <c r="BP28" s="158"/>
      <c r="BQ28" s="159"/>
      <c r="BR28" s="83">
        <f t="shared" si="6"/>
        <v>5.8549999999999995</v>
      </c>
      <c r="BS28" s="154">
        <f>BS29+BS30</f>
        <v>13.5071899236</v>
      </c>
      <c r="BT28" s="155"/>
      <c r="BU28" s="155"/>
      <c r="BV28" s="155"/>
      <c r="BW28" s="155"/>
      <c r="BX28" s="155"/>
      <c r="BY28" s="155"/>
      <c r="BZ28" s="156"/>
      <c r="CA28" s="157">
        <f>CA29+CA30</f>
        <v>3.9160000000000004</v>
      </c>
      <c r="CB28" s="158"/>
      <c r="CC28" s="158"/>
      <c r="CD28" s="158"/>
      <c r="CE28" s="158"/>
      <c r="CF28" s="158"/>
      <c r="CG28" s="158"/>
      <c r="CH28" s="159"/>
      <c r="CI28" s="157">
        <f>CI29+CI30</f>
        <v>3.31755858</v>
      </c>
      <c r="CJ28" s="158"/>
      <c r="CK28" s="158"/>
      <c r="CL28" s="158"/>
      <c r="CM28" s="158"/>
      <c r="CN28" s="158"/>
      <c r="CO28" s="158"/>
      <c r="CP28" s="159"/>
      <c r="CQ28" s="157">
        <f t="shared" si="7"/>
        <v>18.0535739536</v>
      </c>
      <c r="CR28" s="158"/>
      <c r="CS28" s="158"/>
      <c r="CT28" s="158"/>
      <c r="CU28" s="158"/>
      <c r="CV28" s="158"/>
      <c r="CW28" s="158"/>
      <c r="CX28" s="158"/>
      <c r="CY28" s="159"/>
      <c r="CZ28" s="157">
        <f t="shared" si="8"/>
        <v>3.31755858</v>
      </c>
      <c r="DA28" s="158"/>
      <c r="DB28" s="158"/>
      <c r="DC28" s="158"/>
      <c r="DD28" s="158"/>
      <c r="DE28" s="158"/>
      <c r="DF28" s="158"/>
      <c r="DG28" s="158"/>
      <c r="DH28" s="159"/>
      <c r="DI28" s="157">
        <f>DI29+DI30+DI31</f>
        <v>19.736903419999997</v>
      </c>
      <c r="DJ28" s="158"/>
      <c r="DK28" s="158"/>
      <c r="DL28" s="158"/>
      <c r="DM28" s="158"/>
      <c r="DN28" s="158"/>
      <c r="DO28" s="158"/>
      <c r="DP28" s="158"/>
      <c r="DQ28" s="159"/>
      <c r="DR28" s="157">
        <f>DR29+DR30+DR31</f>
        <v>16.01937971</v>
      </c>
      <c r="DS28" s="158"/>
      <c r="DT28" s="158"/>
      <c r="DU28" s="158"/>
      <c r="DV28" s="158"/>
      <c r="DW28" s="158"/>
      <c r="DX28" s="158"/>
      <c r="DY28" s="158"/>
      <c r="DZ28" s="159"/>
      <c r="EA28" s="157">
        <v>0</v>
      </c>
      <c r="EB28" s="158"/>
      <c r="EC28" s="158"/>
      <c r="ED28" s="158"/>
      <c r="EE28" s="158"/>
      <c r="EF28" s="158"/>
      <c r="EG28" s="158"/>
      <c r="EH28" s="158"/>
      <c r="EI28" s="158"/>
      <c r="EJ28" s="158"/>
      <c r="EK28" s="159"/>
      <c r="EL28" s="157">
        <f t="shared" si="9"/>
        <v>8.2825739536</v>
      </c>
      <c r="EM28" s="158"/>
      <c r="EN28" s="158"/>
      <c r="EO28" s="158"/>
      <c r="EP28" s="158"/>
      <c r="EQ28" s="158"/>
      <c r="ER28" s="158"/>
      <c r="ES28" s="158"/>
      <c r="ET28" s="158"/>
      <c r="EU28" s="159"/>
      <c r="EV28" s="157">
        <f t="shared" si="1"/>
        <v>184.76690158223312</v>
      </c>
      <c r="EW28" s="158"/>
      <c r="EX28" s="158"/>
      <c r="EY28" s="158"/>
      <c r="EZ28" s="158"/>
      <c r="FA28" s="159"/>
      <c r="FB28" s="190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2"/>
      <c r="FN28" s="190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2"/>
      <c r="FZ28" s="193"/>
      <c r="GA28" s="194"/>
      <c r="GB28" s="194"/>
      <c r="GC28" s="194"/>
      <c r="GD28" s="194"/>
      <c r="GE28" s="194"/>
      <c r="GF28" s="194"/>
      <c r="GG28" s="194"/>
      <c r="GH28" s="194"/>
      <c r="GI28" s="194"/>
      <c r="GJ28" s="194"/>
      <c r="GK28" s="194"/>
      <c r="GL28" s="194"/>
      <c r="GM28" s="194"/>
      <c r="GN28" s="194"/>
      <c r="GO28" s="194"/>
      <c r="GP28" s="194"/>
      <c r="GQ28" s="194"/>
      <c r="GR28" s="194"/>
      <c r="GS28" s="194"/>
      <c r="GT28" s="194"/>
      <c r="GU28" s="194"/>
      <c r="GV28" s="195"/>
    </row>
    <row r="29" spans="1:204" s="52" customFormat="1" ht="12.75">
      <c r="A29" s="55" t="s">
        <v>142</v>
      </c>
      <c r="B29" s="35" t="s">
        <v>120</v>
      </c>
      <c r="C29" s="148">
        <v>0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1">
        <f>AD29+AT29+BJ29+CA29</f>
        <v>5.731</v>
      </c>
      <c r="O29" s="152"/>
      <c r="P29" s="152"/>
      <c r="Q29" s="152"/>
      <c r="R29" s="152"/>
      <c r="S29" s="152"/>
      <c r="T29" s="152"/>
      <c r="U29" s="153"/>
      <c r="V29" s="151">
        <f t="shared" si="11"/>
        <v>13.94167395</v>
      </c>
      <c r="W29" s="152"/>
      <c r="X29" s="152"/>
      <c r="Y29" s="152"/>
      <c r="Z29" s="152"/>
      <c r="AA29" s="152"/>
      <c r="AB29" s="152"/>
      <c r="AC29" s="153"/>
      <c r="AD29" s="151">
        <v>0</v>
      </c>
      <c r="AE29" s="152"/>
      <c r="AF29" s="152"/>
      <c r="AG29" s="152"/>
      <c r="AH29" s="152"/>
      <c r="AI29" s="152"/>
      <c r="AJ29" s="152"/>
      <c r="AK29" s="153"/>
      <c r="AL29" s="151">
        <v>0.08988454</v>
      </c>
      <c r="AM29" s="152"/>
      <c r="AN29" s="152"/>
      <c r="AO29" s="152"/>
      <c r="AP29" s="152"/>
      <c r="AQ29" s="152"/>
      <c r="AR29" s="152"/>
      <c r="AS29" s="153"/>
      <c r="AT29" s="151">
        <v>0.6</v>
      </c>
      <c r="AU29" s="152"/>
      <c r="AV29" s="152"/>
      <c r="AW29" s="152"/>
      <c r="AX29" s="152"/>
      <c r="AY29" s="152"/>
      <c r="AZ29" s="152"/>
      <c r="BA29" s="153"/>
      <c r="BB29" s="151">
        <v>0.60204091</v>
      </c>
      <c r="BC29" s="152"/>
      <c r="BD29" s="152"/>
      <c r="BE29" s="152"/>
      <c r="BF29" s="152"/>
      <c r="BG29" s="152"/>
      <c r="BH29" s="152"/>
      <c r="BI29" s="153"/>
      <c r="BJ29" s="148">
        <v>2.1</v>
      </c>
      <c r="BK29" s="149"/>
      <c r="BL29" s="149"/>
      <c r="BM29" s="149"/>
      <c r="BN29" s="149"/>
      <c r="BO29" s="149"/>
      <c r="BP29" s="149"/>
      <c r="BQ29" s="150"/>
      <c r="BR29" s="82">
        <f t="shared" si="6"/>
        <v>2.7</v>
      </c>
      <c r="BS29" s="151">
        <f>9.93218992</f>
        <v>9.93218992</v>
      </c>
      <c r="BT29" s="152"/>
      <c r="BU29" s="152"/>
      <c r="BV29" s="152"/>
      <c r="BW29" s="152"/>
      <c r="BX29" s="152"/>
      <c r="BY29" s="152"/>
      <c r="BZ29" s="153"/>
      <c r="CA29" s="148">
        <f>2.455+0.576</f>
        <v>3.031</v>
      </c>
      <c r="CB29" s="149"/>
      <c r="CC29" s="149"/>
      <c r="CD29" s="149"/>
      <c r="CE29" s="149"/>
      <c r="CF29" s="149"/>
      <c r="CG29" s="149"/>
      <c r="CH29" s="150"/>
      <c r="CI29" s="148">
        <v>3.31755858</v>
      </c>
      <c r="CJ29" s="149"/>
      <c r="CK29" s="149"/>
      <c r="CL29" s="149"/>
      <c r="CM29" s="149"/>
      <c r="CN29" s="149"/>
      <c r="CO29" s="149"/>
      <c r="CP29" s="150"/>
      <c r="CQ29" s="148">
        <f t="shared" si="7"/>
        <v>13.94167395</v>
      </c>
      <c r="CR29" s="149"/>
      <c r="CS29" s="149"/>
      <c r="CT29" s="149"/>
      <c r="CU29" s="149"/>
      <c r="CV29" s="149"/>
      <c r="CW29" s="149"/>
      <c r="CX29" s="149"/>
      <c r="CY29" s="150"/>
      <c r="CZ29" s="148">
        <f t="shared" si="8"/>
        <v>3.31755858</v>
      </c>
      <c r="DA29" s="149"/>
      <c r="DB29" s="149"/>
      <c r="DC29" s="149"/>
      <c r="DD29" s="149"/>
      <c r="DE29" s="149"/>
      <c r="DF29" s="149"/>
      <c r="DG29" s="149"/>
      <c r="DH29" s="150"/>
      <c r="DI29" s="148">
        <f>DR29+2.053244+1.12737971</f>
        <v>15.625003419999999</v>
      </c>
      <c r="DJ29" s="149"/>
      <c r="DK29" s="149"/>
      <c r="DL29" s="149"/>
      <c r="DM29" s="149"/>
      <c r="DN29" s="149"/>
      <c r="DO29" s="149"/>
      <c r="DP29" s="149"/>
      <c r="DQ29" s="150"/>
      <c r="DR29" s="148">
        <v>12.44437971</v>
      </c>
      <c r="DS29" s="149"/>
      <c r="DT29" s="149"/>
      <c r="DU29" s="149"/>
      <c r="DV29" s="149"/>
      <c r="DW29" s="149"/>
      <c r="DX29" s="149"/>
      <c r="DY29" s="149"/>
      <c r="DZ29" s="150"/>
      <c r="EA29" s="148">
        <v>0</v>
      </c>
      <c r="EB29" s="149"/>
      <c r="EC29" s="149"/>
      <c r="ED29" s="149"/>
      <c r="EE29" s="149"/>
      <c r="EF29" s="149"/>
      <c r="EG29" s="149"/>
      <c r="EH29" s="149"/>
      <c r="EI29" s="149"/>
      <c r="EJ29" s="149"/>
      <c r="EK29" s="150"/>
      <c r="EL29" s="148">
        <f t="shared" si="9"/>
        <v>8.21067395</v>
      </c>
      <c r="EM29" s="149"/>
      <c r="EN29" s="149"/>
      <c r="EO29" s="149"/>
      <c r="EP29" s="149"/>
      <c r="EQ29" s="149"/>
      <c r="ER29" s="149"/>
      <c r="ES29" s="149"/>
      <c r="ET29" s="149"/>
      <c r="EU29" s="150"/>
      <c r="EV29" s="148">
        <f t="shared" si="1"/>
        <v>243.26773599720818</v>
      </c>
      <c r="EW29" s="149"/>
      <c r="EX29" s="149"/>
      <c r="EY29" s="149"/>
      <c r="EZ29" s="149"/>
      <c r="FA29" s="150"/>
      <c r="FB29" s="160"/>
      <c r="FC29" s="161"/>
      <c r="FD29" s="161"/>
      <c r="FE29" s="161"/>
      <c r="FF29" s="161"/>
      <c r="FG29" s="161"/>
      <c r="FH29" s="161"/>
      <c r="FI29" s="161"/>
      <c r="FJ29" s="161"/>
      <c r="FK29" s="161"/>
      <c r="FL29" s="161"/>
      <c r="FM29" s="162"/>
      <c r="FN29" s="160"/>
      <c r="FO29" s="161"/>
      <c r="FP29" s="161"/>
      <c r="FQ29" s="161"/>
      <c r="FR29" s="161"/>
      <c r="FS29" s="161"/>
      <c r="FT29" s="161"/>
      <c r="FU29" s="161"/>
      <c r="FV29" s="161"/>
      <c r="FW29" s="161"/>
      <c r="FX29" s="161"/>
      <c r="FY29" s="162"/>
      <c r="FZ29" s="163"/>
      <c r="GA29" s="164"/>
      <c r="GB29" s="164"/>
      <c r="GC29" s="164"/>
      <c r="GD29" s="164"/>
      <c r="GE29" s="164"/>
      <c r="GF29" s="164"/>
      <c r="GG29" s="164"/>
      <c r="GH29" s="164"/>
      <c r="GI29" s="164"/>
      <c r="GJ29" s="164"/>
      <c r="GK29" s="164"/>
      <c r="GL29" s="164"/>
      <c r="GM29" s="164"/>
      <c r="GN29" s="164"/>
      <c r="GO29" s="164"/>
      <c r="GP29" s="164"/>
      <c r="GQ29" s="164"/>
      <c r="GR29" s="164"/>
      <c r="GS29" s="164"/>
      <c r="GT29" s="164"/>
      <c r="GU29" s="164"/>
      <c r="GV29" s="165"/>
    </row>
    <row r="30" spans="1:204" s="52" customFormat="1" ht="25.5">
      <c r="A30" s="55" t="s">
        <v>143</v>
      </c>
      <c r="B30" s="35" t="s">
        <v>121</v>
      </c>
      <c r="C30" s="148">
        <v>0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1">
        <f t="shared" si="10"/>
        <v>3.5</v>
      </c>
      <c r="O30" s="152"/>
      <c r="P30" s="152"/>
      <c r="Q30" s="152"/>
      <c r="R30" s="152"/>
      <c r="S30" s="152"/>
      <c r="T30" s="152"/>
      <c r="U30" s="153"/>
      <c r="V30" s="151">
        <f t="shared" si="11"/>
        <v>3.5750000035999996</v>
      </c>
      <c r="W30" s="152"/>
      <c r="X30" s="152"/>
      <c r="Y30" s="152"/>
      <c r="Z30" s="152"/>
      <c r="AA30" s="152"/>
      <c r="AB30" s="152"/>
      <c r="AC30" s="153"/>
      <c r="AD30" s="151">
        <v>0</v>
      </c>
      <c r="AE30" s="152"/>
      <c r="AF30" s="152"/>
      <c r="AG30" s="152"/>
      <c r="AH30" s="152"/>
      <c r="AI30" s="152"/>
      <c r="AJ30" s="152"/>
      <c r="AK30" s="153"/>
      <c r="AL30" s="151">
        <v>0</v>
      </c>
      <c r="AM30" s="152"/>
      <c r="AN30" s="152"/>
      <c r="AO30" s="152"/>
      <c r="AP30" s="152"/>
      <c r="AQ30" s="152"/>
      <c r="AR30" s="152"/>
      <c r="AS30" s="153"/>
      <c r="AT30" s="151">
        <v>0.41</v>
      </c>
      <c r="AU30" s="152"/>
      <c r="AV30" s="152"/>
      <c r="AW30" s="152"/>
      <c r="AX30" s="152"/>
      <c r="AY30" s="152"/>
      <c r="AZ30" s="152"/>
      <c r="BA30" s="153"/>
      <c r="BB30" s="151">
        <v>0</v>
      </c>
      <c r="BC30" s="152"/>
      <c r="BD30" s="152"/>
      <c r="BE30" s="152"/>
      <c r="BF30" s="152"/>
      <c r="BG30" s="152"/>
      <c r="BH30" s="152"/>
      <c r="BI30" s="153"/>
      <c r="BJ30" s="148">
        <v>2.205</v>
      </c>
      <c r="BK30" s="149"/>
      <c r="BL30" s="149"/>
      <c r="BM30" s="149"/>
      <c r="BN30" s="149"/>
      <c r="BO30" s="149"/>
      <c r="BP30" s="149"/>
      <c r="BQ30" s="150"/>
      <c r="BR30" s="82">
        <f t="shared" si="6"/>
        <v>2.615</v>
      </c>
      <c r="BS30" s="151">
        <f>3.02966102*1.18</f>
        <v>3.5750000035999996</v>
      </c>
      <c r="BT30" s="152"/>
      <c r="BU30" s="152"/>
      <c r="BV30" s="152"/>
      <c r="BW30" s="152"/>
      <c r="BX30" s="152"/>
      <c r="BY30" s="152"/>
      <c r="BZ30" s="153"/>
      <c r="CA30" s="148">
        <f>2-1.115</f>
        <v>0.885</v>
      </c>
      <c r="CB30" s="149"/>
      <c r="CC30" s="149"/>
      <c r="CD30" s="149"/>
      <c r="CE30" s="149"/>
      <c r="CF30" s="149"/>
      <c r="CG30" s="149"/>
      <c r="CH30" s="150"/>
      <c r="CI30" s="148">
        <v>0</v>
      </c>
      <c r="CJ30" s="149"/>
      <c r="CK30" s="149"/>
      <c r="CL30" s="149"/>
      <c r="CM30" s="149"/>
      <c r="CN30" s="149"/>
      <c r="CO30" s="149"/>
      <c r="CP30" s="150"/>
      <c r="CQ30" s="148">
        <f t="shared" si="7"/>
        <v>3.5750000035999996</v>
      </c>
      <c r="CR30" s="149"/>
      <c r="CS30" s="149"/>
      <c r="CT30" s="149"/>
      <c r="CU30" s="149"/>
      <c r="CV30" s="149"/>
      <c r="CW30" s="149"/>
      <c r="CX30" s="149"/>
      <c r="CY30" s="150"/>
      <c r="CZ30" s="148">
        <f t="shared" si="8"/>
        <v>0</v>
      </c>
      <c r="DA30" s="149"/>
      <c r="DB30" s="149"/>
      <c r="DC30" s="149"/>
      <c r="DD30" s="149"/>
      <c r="DE30" s="149"/>
      <c r="DF30" s="149"/>
      <c r="DG30" s="149"/>
      <c r="DH30" s="150"/>
      <c r="DI30" s="148">
        <f>DR30</f>
        <v>0</v>
      </c>
      <c r="DJ30" s="149"/>
      <c r="DK30" s="149"/>
      <c r="DL30" s="149"/>
      <c r="DM30" s="149"/>
      <c r="DN30" s="149"/>
      <c r="DO30" s="149"/>
      <c r="DP30" s="149"/>
      <c r="DQ30" s="150"/>
      <c r="DR30" s="148">
        <v>0</v>
      </c>
      <c r="DS30" s="149"/>
      <c r="DT30" s="149"/>
      <c r="DU30" s="149"/>
      <c r="DV30" s="149"/>
      <c r="DW30" s="149"/>
      <c r="DX30" s="149"/>
      <c r="DY30" s="149"/>
      <c r="DZ30" s="150"/>
      <c r="EA30" s="148">
        <v>0</v>
      </c>
      <c r="EB30" s="149"/>
      <c r="EC30" s="149"/>
      <c r="ED30" s="149"/>
      <c r="EE30" s="149"/>
      <c r="EF30" s="149"/>
      <c r="EG30" s="149"/>
      <c r="EH30" s="149"/>
      <c r="EI30" s="149"/>
      <c r="EJ30" s="149"/>
      <c r="EK30" s="150"/>
      <c r="EL30" s="148">
        <f t="shared" si="9"/>
        <v>0.07500000359999959</v>
      </c>
      <c r="EM30" s="149"/>
      <c r="EN30" s="149"/>
      <c r="EO30" s="149"/>
      <c r="EP30" s="149"/>
      <c r="EQ30" s="149"/>
      <c r="ER30" s="149"/>
      <c r="ES30" s="149"/>
      <c r="ET30" s="149"/>
      <c r="EU30" s="150"/>
      <c r="EV30" s="148">
        <f t="shared" si="1"/>
        <v>102.14285724571428</v>
      </c>
      <c r="EW30" s="149"/>
      <c r="EX30" s="149"/>
      <c r="EY30" s="149"/>
      <c r="EZ30" s="149"/>
      <c r="FA30" s="150"/>
      <c r="FB30" s="151"/>
      <c r="FC30" s="161"/>
      <c r="FD30" s="161"/>
      <c r="FE30" s="161"/>
      <c r="FF30" s="161"/>
      <c r="FG30" s="161"/>
      <c r="FH30" s="161"/>
      <c r="FI30" s="161"/>
      <c r="FJ30" s="161"/>
      <c r="FK30" s="161"/>
      <c r="FL30" s="161"/>
      <c r="FM30" s="162"/>
      <c r="FN30" s="160"/>
      <c r="FO30" s="161"/>
      <c r="FP30" s="161"/>
      <c r="FQ30" s="161"/>
      <c r="FR30" s="161"/>
      <c r="FS30" s="161"/>
      <c r="FT30" s="161"/>
      <c r="FU30" s="161"/>
      <c r="FV30" s="161"/>
      <c r="FW30" s="161"/>
      <c r="FX30" s="161"/>
      <c r="FY30" s="162"/>
      <c r="FZ30" s="163"/>
      <c r="GA30" s="164"/>
      <c r="GB30" s="164"/>
      <c r="GC30" s="164"/>
      <c r="GD30" s="164"/>
      <c r="GE30" s="164"/>
      <c r="GF30" s="164"/>
      <c r="GG30" s="164"/>
      <c r="GH30" s="164"/>
      <c r="GI30" s="164"/>
      <c r="GJ30" s="164"/>
      <c r="GK30" s="164"/>
      <c r="GL30" s="164"/>
      <c r="GM30" s="164"/>
      <c r="GN30" s="164"/>
      <c r="GO30" s="164"/>
      <c r="GP30" s="164"/>
      <c r="GQ30" s="164"/>
      <c r="GR30" s="164"/>
      <c r="GS30" s="164"/>
      <c r="GT30" s="164"/>
      <c r="GU30" s="164"/>
      <c r="GV30" s="165"/>
    </row>
    <row r="31" spans="1:204" s="52" customFormat="1" ht="12.75">
      <c r="A31" s="121" t="s">
        <v>176</v>
      </c>
      <c r="B31" s="120" t="s">
        <v>177</v>
      </c>
      <c r="C31" s="148">
        <v>0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50"/>
      <c r="N31" s="151">
        <f>AD31+AT31+BJ31+CA31</f>
        <v>0.54</v>
      </c>
      <c r="O31" s="152"/>
      <c r="P31" s="152"/>
      <c r="Q31" s="152"/>
      <c r="R31" s="152"/>
      <c r="S31" s="152"/>
      <c r="T31" s="152"/>
      <c r="U31" s="153"/>
      <c r="V31" s="151">
        <f>AL31+BB31+BS31+CI31</f>
        <v>0.5369</v>
      </c>
      <c r="W31" s="152"/>
      <c r="X31" s="152"/>
      <c r="Y31" s="152"/>
      <c r="Z31" s="152"/>
      <c r="AA31" s="152"/>
      <c r="AB31" s="152"/>
      <c r="AC31" s="153"/>
      <c r="AD31" s="151">
        <v>0</v>
      </c>
      <c r="AE31" s="152"/>
      <c r="AF31" s="152"/>
      <c r="AG31" s="152"/>
      <c r="AH31" s="152"/>
      <c r="AI31" s="152"/>
      <c r="AJ31" s="152"/>
      <c r="AK31" s="153"/>
      <c r="AL31" s="151">
        <v>0</v>
      </c>
      <c r="AM31" s="152"/>
      <c r="AN31" s="152"/>
      <c r="AO31" s="152"/>
      <c r="AP31" s="152"/>
      <c r="AQ31" s="152"/>
      <c r="AR31" s="152"/>
      <c r="AS31" s="153"/>
      <c r="AT31" s="151">
        <v>0.54</v>
      </c>
      <c r="AU31" s="152"/>
      <c r="AV31" s="152"/>
      <c r="AW31" s="152"/>
      <c r="AX31" s="152"/>
      <c r="AY31" s="152"/>
      <c r="AZ31" s="152"/>
      <c r="BA31" s="153"/>
      <c r="BB31" s="151">
        <v>0.5369</v>
      </c>
      <c r="BC31" s="152"/>
      <c r="BD31" s="152"/>
      <c r="BE31" s="152"/>
      <c r="BF31" s="152"/>
      <c r="BG31" s="152"/>
      <c r="BH31" s="152"/>
      <c r="BI31" s="153"/>
      <c r="BJ31" s="148">
        <v>0</v>
      </c>
      <c r="BK31" s="149"/>
      <c r="BL31" s="149"/>
      <c r="BM31" s="149"/>
      <c r="BN31" s="149"/>
      <c r="BO31" s="149"/>
      <c r="BP31" s="149"/>
      <c r="BQ31" s="150"/>
      <c r="BR31" s="113">
        <f t="shared" si="6"/>
        <v>0.54</v>
      </c>
      <c r="BS31" s="151">
        <v>0</v>
      </c>
      <c r="BT31" s="152"/>
      <c r="BU31" s="152"/>
      <c r="BV31" s="152"/>
      <c r="BW31" s="152"/>
      <c r="BX31" s="152"/>
      <c r="BY31" s="152"/>
      <c r="BZ31" s="153"/>
      <c r="CA31" s="148">
        <v>0</v>
      </c>
      <c r="CB31" s="149"/>
      <c r="CC31" s="149"/>
      <c r="CD31" s="149"/>
      <c r="CE31" s="149"/>
      <c r="CF31" s="149"/>
      <c r="CG31" s="149"/>
      <c r="CH31" s="150"/>
      <c r="CI31" s="148">
        <v>0</v>
      </c>
      <c r="CJ31" s="149"/>
      <c r="CK31" s="149"/>
      <c r="CL31" s="149"/>
      <c r="CM31" s="149"/>
      <c r="CN31" s="149"/>
      <c r="CO31" s="149"/>
      <c r="CP31" s="150"/>
      <c r="CQ31" s="148">
        <f t="shared" si="7"/>
        <v>0.5369</v>
      </c>
      <c r="CR31" s="149"/>
      <c r="CS31" s="149"/>
      <c r="CT31" s="149"/>
      <c r="CU31" s="149"/>
      <c r="CV31" s="149"/>
      <c r="CW31" s="149"/>
      <c r="CX31" s="149"/>
      <c r="CY31" s="150"/>
      <c r="CZ31" s="148">
        <f>BS31</f>
        <v>0</v>
      </c>
      <c r="DA31" s="149"/>
      <c r="DB31" s="149"/>
      <c r="DC31" s="149"/>
      <c r="DD31" s="149"/>
      <c r="DE31" s="149"/>
      <c r="DF31" s="149"/>
      <c r="DG31" s="149"/>
      <c r="DH31" s="150"/>
      <c r="DI31" s="148">
        <f>DR31+0.5369</f>
        <v>4.1119</v>
      </c>
      <c r="DJ31" s="149"/>
      <c r="DK31" s="149"/>
      <c r="DL31" s="149"/>
      <c r="DM31" s="149"/>
      <c r="DN31" s="149"/>
      <c r="DO31" s="149"/>
      <c r="DP31" s="149"/>
      <c r="DQ31" s="150"/>
      <c r="DR31" s="148">
        <v>3.575</v>
      </c>
      <c r="DS31" s="149"/>
      <c r="DT31" s="149"/>
      <c r="DU31" s="149"/>
      <c r="DV31" s="149"/>
      <c r="DW31" s="149"/>
      <c r="DX31" s="149"/>
      <c r="DY31" s="149"/>
      <c r="DZ31" s="150"/>
      <c r="EA31" s="148">
        <v>0</v>
      </c>
      <c r="EB31" s="149"/>
      <c r="EC31" s="149"/>
      <c r="ED31" s="149"/>
      <c r="EE31" s="149"/>
      <c r="EF31" s="149"/>
      <c r="EG31" s="149"/>
      <c r="EH31" s="149"/>
      <c r="EI31" s="149"/>
      <c r="EJ31" s="149"/>
      <c r="EK31" s="150"/>
      <c r="EL31" s="148">
        <f t="shared" si="9"/>
        <v>-0.0030999999999999917</v>
      </c>
      <c r="EM31" s="149"/>
      <c r="EN31" s="149"/>
      <c r="EO31" s="149"/>
      <c r="EP31" s="149"/>
      <c r="EQ31" s="149"/>
      <c r="ER31" s="149"/>
      <c r="ES31" s="149"/>
      <c r="ET31" s="149"/>
      <c r="EU31" s="150"/>
      <c r="EV31" s="148">
        <f t="shared" si="1"/>
        <v>99.42592592592592</v>
      </c>
      <c r="EW31" s="149"/>
      <c r="EX31" s="149"/>
      <c r="EY31" s="149"/>
      <c r="EZ31" s="149"/>
      <c r="FA31" s="150"/>
      <c r="FB31" s="114"/>
      <c r="FC31" s="115"/>
      <c r="FD31" s="115"/>
      <c r="FE31" s="115"/>
      <c r="FF31" s="115"/>
      <c r="FG31" s="115"/>
      <c r="FH31" s="115"/>
      <c r="FI31" s="115"/>
      <c r="FJ31" s="115"/>
      <c r="FK31" s="115"/>
      <c r="FL31" s="115"/>
      <c r="FM31" s="116"/>
      <c r="FN31" s="114"/>
      <c r="FO31" s="115"/>
      <c r="FP31" s="115"/>
      <c r="FQ31" s="115"/>
      <c r="FR31" s="115"/>
      <c r="FS31" s="115"/>
      <c r="FT31" s="115"/>
      <c r="FU31" s="115"/>
      <c r="FV31" s="115"/>
      <c r="FW31" s="115"/>
      <c r="FX31" s="115"/>
      <c r="FY31" s="116"/>
      <c r="FZ31" s="117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9"/>
    </row>
    <row r="32" spans="1:204" s="52" customFormat="1" ht="12.75" customHeight="1">
      <c r="A32" s="224" t="s">
        <v>25</v>
      </c>
      <c r="B32" s="225"/>
      <c r="C32" s="157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4"/>
      <c r="O32" s="155"/>
      <c r="P32" s="155"/>
      <c r="Q32" s="155"/>
      <c r="R32" s="155"/>
      <c r="S32" s="155"/>
      <c r="T32" s="155"/>
      <c r="U32" s="156"/>
      <c r="V32" s="154"/>
      <c r="W32" s="155"/>
      <c r="X32" s="155"/>
      <c r="Y32" s="155"/>
      <c r="Z32" s="155"/>
      <c r="AA32" s="155"/>
      <c r="AB32" s="155"/>
      <c r="AC32" s="156"/>
      <c r="AD32" s="154"/>
      <c r="AE32" s="155"/>
      <c r="AF32" s="155"/>
      <c r="AG32" s="155"/>
      <c r="AH32" s="155"/>
      <c r="AI32" s="155"/>
      <c r="AJ32" s="155"/>
      <c r="AK32" s="156"/>
      <c r="AL32" s="154"/>
      <c r="AM32" s="155"/>
      <c r="AN32" s="155"/>
      <c r="AO32" s="155"/>
      <c r="AP32" s="155"/>
      <c r="AQ32" s="155"/>
      <c r="AR32" s="155"/>
      <c r="AS32" s="156"/>
      <c r="AT32" s="154"/>
      <c r="AU32" s="155"/>
      <c r="AV32" s="155"/>
      <c r="AW32" s="155"/>
      <c r="AX32" s="155"/>
      <c r="AY32" s="155"/>
      <c r="AZ32" s="155"/>
      <c r="BA32" s="156"/>
      <c r="BB32" s="154"/>
      <c r="BC32" s="155"/>
      <c r="BD32" s="155"/>
      <c r="BE32" s="155"/>
      <c r="BF32" s="155"/>
      <c r="BG32" s="155"/>
      <c r="BH32" s="155"/>
      <c r="BI32" s="156"/>
      <c r="BJ32" s="157"/>
      <c r="BK32" s="158"/>
      <c r="BL32" s="158"/>
      <c r="BM32" s="158"/>
      <c r="BN32" s="158"/>
      <c r="BO32" s="158"/>
      <c r="BP32" s="158"/>
      <c r="BQ32" s="159"/>
      <c r="BR32" s="83"/>
      <c r="BS32" s="154"/>
      <c r="BT32" s="155"/>
      <c r="BU32" s="155"/>
      <c r="BV32" s="155"/>
      <c r="BW32" s="155"/>
      <c r="BX32" s="155"/>
      <c r="BY32" s="155"/>
      <c r="BZ32" s="156"/>
      <c r="CA32" s="157"/>
      <c r="CB32" s="158"/>
      <c r="CC32" s="158"/>
      <c r="CD32" s="158"/>
      <c r="CE32" s="158"/>
      <c r="CF32" s="158"/>
      <c r="CG32" s="158"/>
      <c r="CH32" s="159"/>
      <c r="CI32" s="157"/>
      <c r="CJ32" s="158"/>
      <c r="CK32" s="158"/>
      <c r="CL32" s="158"/>
      <c r="CM32" s="158"/>
      <c r="CN32" s="158"/>
      <c r="CO32" s="158"/>
      <c r="CP32" s="159"/>
      <c r="CQ32" s="157"/>
      <c r="CR32" s="158"/>
      <c r="CS32" s="158"/>
      <c r="CT32" s="158"/>
      <c r="CU32" s="158"/>
      <c r="CV32" s="158"/>
      <c r="CW32" s="158"/>
      <c r="CX32" s="158"/>
      <c r="CY32" s="159"/>
      <c r="CZ32" s="157"/>
      <c r="DA32" s="158"/>
      <c r="DB32" s="158"/>
      <c r="DC32" s="158"/>
      <c r="DD32" s="158"/>
      <c r="DE32" s="158"/>
      <c r="DF32" s="158"/>
      <c r="DG32" s="158"/>
      <c r="DH32" s="159"/>
      <c r="DI32" s="157"/>
      <c r="DJ32" s="158"/>
      <c r="DK32" s="158"/>
      <c r="DL32" s="158"/>
      <c r="DM32" s="158"/>
      <c r="DN32" s="158"/>
      <c r="DO32" s="158"/>
      <c r="DP32" s="158"/>
      <c r="DQ32" s="159"/>
      <c r="DR32" s="157"/>
      <c r="DS32" s="158"/>
      <c r="DT32" s="158"/>
      <c r="DU32" s="158"/>
      <c r="DV32" s="158"/>
      <c r="DW32" s="158"/>
      <c r="DX32" s="158"/>
      <c r="DY32" s="158"/>
      <c r="DZ32" s="159"/>
      <c r="EA32" s="157"/>
      <c r="EB32" s="158"/>
      <c r="EC32" s="158"/>
      <c r="ED32" s="158"/>
      <c r="EE32" s="158"/>
      <c r="EF32" s="158"/>
      <c r="EG32" s="158"/>
      <c r="EH32" s="158"/>
      <c r="EI32" s="158"/>
      <c r="EJ32" s="158"/>
      <c r="EK32" s="159"/>
      <c r="EL32" s="157"/>
      <c r="EM32" s="158"/>
      <c r="EN32" s="158"/>
      <c r="EO32" s="158"/>
      <c r="EP32" s="158"/>
      <c r="EQ32" s="158"/>
      <c r="ER32" s="158"/>
      <c r="ES32" s="158"/>
      <c r="ET32" s="158"/>
      <c r="EU32" s="159"/>
      <c r="EV32" s="157"/>
      <c r="EW32" s="158"/>
      <c r="EX32" s="158"/>
      <c r="EY32" s="158"/>
      <c r="EZ32" s="158"/>
      <c r="FA32" s="159"/>
      <c r="FB32" s="190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2"/>
      <c r="FN32" s="190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2"/>
      <c r="FZ32" s="193"/>
      <c r="GA32" s="194"/>
      <c r="GB32" s="194"/>
      <c r="GC32" s="194"/>
      <c r="GD32" s="194"/>
      <c r="GE32" s="194"/>
      <c r="GF32" s="194"/>
      <c r="GG32" s="194"/>
      <c r="GH32" s="194"/>
      <c r="GI32" s="194"/>
      <c r="GJ32" s="194"/>
      <c r="GK32" s="194"/>
      <c r="GL32" s="194"/>
      <c r="GM32" s="194"/>
      <c r="GN32" s="194"/>
      <c r="GO32" s="194"/>
      <c r="GP32" s="194"/>
      <c r="GQ32" s="194"/>
      <c r="GR32" s="194"/>
      <c r="GS32" s="194"/>
      <c r="GT32" s="194"/>
      <c r="GU32" s="194"/>
      <c r="GV32" s="195"/>
    </row>
    <row r="33" spans="1:204" s="52" customFormat="1" ht="33.75" customHeight="1">
      <c r="A33" s="51"/>
      <c r="B33" s="29" t="s">
        <v>26</v>
      </c>
      <c r="C33" s="157">
        <v>0</v>
      </c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4">
        <f>AD33+AT33+BJ33+CA33</f>
        <v>0</v>
      </c>
      <c r="O33" s="155"/>
      <c r="P33" s="155"/>
      <c r="Q33" s="155"/>
      <c r="R33" s="155"/>
      <c r="S33" s="155"/>
      <c r="T33" s="155"/>
      <c r="U33" s="156"/>
      <c r="V33" s="154">
        <f>AL33+BB33+BS33+CI33</f>
        <v>0</v>
      </c>
      <c r="W33" s="155"/>
      <c r="X33" s="155"/>
      <c r="Y33" s="155"/>
      <c r="Z33" s="155"/>
      <c r="AA33" s="155"/>
      <c r="AB33" s="155"/>
      <c r="AC33" s="156"/>
      <c r="AD33" s="154">
        <v>0</v>
      </c>
      <c r="AE33" s="155"/>
      <c r="AF33" s="155"/>
      <c r="AG33" s="155"/>
      <c r="AH33" s="155"/>
      <c r="AI33" s="155"/>
      <c r="AJ33" s="155"/>
      <c r="AK33" s="156"/>
      <c r="AL33" s="154">
        <v>0</v>
      </c>
      <c r="AM33" s="155"/>
      <c r="AN33" s="155"/>
      <c r="AO33" s="155"/>
      <c r="AP33" s="155"/>
      <c r="AQ33" s="155"/>
      <c r="AR33" s="155"/>
      <c r="AS33" s="156"/>
      <c r="AT33" s="154">
        <v>0</v>
      </c>
      <c r="AU33" s="155"/>
      <c r="AV33" s="155"/>
      <c r="AW33" s="155"/>
      <c r="AX33" s="155"/>
      <c r="AY33" s="155"/>
      <c r="AZ33" s="155"/>
      <c r="BA33" s="156"/>
      <c r="BB33" s="154">
        <v>0</v>
      </c>
      <c r="BC33" s="155"/>
      <c r="BD33" s="155"/>
      <c r="BE33" s="155"/>
      <c r="BF33" s="155"/>
      <c r="BG33" s="155"/>
      <c r="BH33" s="155"/>
      <c r="BI33" s="156"/>
      <c r="BJ33" s="157">
        <v>0</v>
      </c>
      <c r="BK33" s="158"/>
      <c r="BL33" s="158"/>
      <c r="BM33" s="158"/>
      <c r="BN33" s="158"/>
      <c r="BO33" s="158"/>
      <c r="BP33" s="158"/>
      <c r="BQ33" s="159"/>
      <c r="BR33" s="83"/>
      <c r="BS33" s="154">
        <v>0</v>
      </c>
      <c r="BT33" s="155"/>
      <c r="BU33" s="155"/>
      <c r="BV33" s="155"/>
      <c r="BW33" s="155"/>
      <c r="BX33" s="155"/>
      <c r="BY33" s="155"/>
      <c r="BZ33" s="156"/>
      <c r="CA33" s="157">
        <v>0</v>
      </c>
      <c r="CB33" s="158"/>
      <c r="CC33" s="158"/>
      <c r="CD33" s="158"/>
      <c r="CE33" s="158"/>
      <c r="CF33" s="158"/>
      <c r="CG33" s="158"/>
      <c r="CH33" s="159"/>
      <c r="CI33" s="157">
        <v>0</v>
      </c>
      <c r="CJ33" s="158"/>
      <c r="CK33" s="158"/>
      <c r="CL33" s="158"/>
      <c r="CM33" s="158"/>
      <c r="CN33" s="158"/>
      <c r="CO33" s="158"/>
      <c r="CP33" s="159"/>
      <c r="CQ33" s="157">
        <v>0</v>
      </c>
      <c r="CR33" s="158"/>
      <c r="CS33" s="158"/>
      <c r="CT33" s="158"/>
      <c r="CU33" s="158"/>
      <c r="CV33" s="158"/>
      <c r="CW33" s="158"/>
      <c r="CX33" s="158"/>
      <c r="CY33" s="159"/>
      <c r="CZ33" s="157">
        <v>0</v>
      </c>
      <c r="DA33" s="158"/>
      <c r="DB33" s="158"/>
      <c r="DC33" s="158"/>
      <c r="DD33" s="158"/>
      <c r="DE33" s="158"/>
      <c r="DF33" s="158"/>
      <c r="DG33" s="158"/>
      <c r="DH33" s="159"/>
      <c r="DI33" s="157">
        <v>0</v>
      </c>
      <c r="DJ33" s="158"/>
      <c r="DK33" s="158"/>
      <c r="DL33" s="158"/>
      <c r="DM33" s="158"/>
      <c r="DN33" s="158"/>
      <c r="DO33" s="158"/>
      <c r="DP33" s="158"/>
      <c r="DQ33" s="159"/>
      <c r="DR33" s="157">
        <v>0</v>
      </c>
      <c r="DS33" s="158"/>
      <c r="DT33" s="158"/>
      <c r="DU33" s="158"/>
      <c r="DV33" s="158"/>
      <c r="DW33" s="158"/>
      <c r="DX33" s="158"/>
      <c r="DY33" s="158"/>
      <c r="DZ33" s="159"/>
      <c r="EA33" s="157">
        <v>0</v>
      </c>
      <c r="EB33" s="158"/>
      <c r="EC33" s="158"/>
      <c r="ED33" s="158"/>
      <c r="EE33" s="158"/>
      <c r="EF33" s="158"/>
      <c r="EG33" s="158"/>
      <c r="EH33" s="158"/>
      <c r="EI33" s="158"/>
      <c r="EJ33" s="158"/>
      <c r="EK33" s="159"/>
      <c r="EL33" s="157">
        <f>V33-N33</f>
        <v>0</v>
      </c>
      <c r="EM33" s="158"/>
      <c r="EN33" s="158"/>
      <c r="EO33" s="158"/>
      <c r="EP33" s="158"/>
      <c r="EQ33" s="158"/>
      <c r="ER33" s="158"/>
      <c r="ES33" s="158"/>
      <c r="ET33" s="158"/>
      <c r="EU33" s="159"/>
      <c r="EV33" s="157">
        <v>0</v>
      </c>
      <c r="EW33" s="158"/>
      <c r="EX33" s="158"/>
      <c r="EY33" s="158"/>
      <c r="EZ33" s="158"/>
      <c r="FA33" s="159"/>
      <c r="FB33" s="190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2"/>
      <c r="FN33" s="190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2"/>
      <c r="FZ33" s="193"/>
      <c r="GA33" s="194"/>
      <c r="GB33" s="194"/>
      <c r="GC33" s="194"/>
      <c r="GD33" s="194"/>
      <c r="GE33" s="194"/>
      <c r="GF33" s="194"/>
      <c r="GG33" s="194"/>
      <c r="GH33" s="194"/>
      <c r="GI33" s="194"/>
      <c r="GJ33" s="194"/>
      <c r="GK33" s="194"/>
      <c r="GL33" s="194"/>
      <c r="GM33" s="194"/>
      <c r="GN33" s="194"/>
      <c r="GO33" s="194"/>
      <c r="GP33" s="194"/>
      <c r="GQ33" s="194"/>
      <c r="GR33" s="194"/>
      <c r="GS33" s="194"/>
      <c r="GT33" s="194"/>
      <c r="GU33" s="194"/>
      <c r="GV33" s="195"/>
    </row>
    <row r="34" spans="1:142" s="24" customFormat="1" ht="1.5" customHeight="1">
      <c r="A34" s="27"/>
      <c r="B34" s="92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BB34" s="48"/>
      <c r="BC34" s="48"/>
      <c r="BD34" s="48"/>
      <c r="BE34" s="48"/>
      <c r="BF34" s="48"/>
      <c r="BG34" s="48"/>
      <c r="BH34" s="48"/>
      <c r="BI34" s="48"/>
      <c r="EL34" s="24">
        <f>V34-N34</f>
        <v>0</v>
      </c>
    </row>
    <row r="35" spans="1:61" s="24" customFormat="1" ht="22.5" customHeight="1">
      <c r="A35" s="27"/>
      <c r="B35" s="2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BB35" s="48"/>
      <c r="BC35" s="48"/>
      <c r="BD35" s="48"/>
      <c r="BE35" s="48"/>
      <c r="BF35" s="48"/>
      <c r="BG35" s="48"/>
      <c r="BH35" s="48"/>
      <c r="BI35" s="48"/>
    </row>
    <row r="36" spans="1:190" s="24" customFormat="1" ht="40.5" customHeight="1" hidden="1">
      <c r="A36" s="9"/>
      <c r="B36" s="36" t="s">
        <v>131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9"/>
      <c r="AU36" s="9"/>
      <c r="AV36" s="9"/>
      <c r="AW36" s="9"/>
      <c r="AX36" s="9"/>
      <c r="AY36" s="9"/>
      <c r="AZ36" s="9"/>
      <c r="BA36" s="9"/>
      <c r="BB36" s="49"/>
      <c r="BC36" s="49"/>
      <c r="BD36" s="49"/>
      <c r="BE36" s="49"/>
      <c r="BF36" s="49"/>
      <c r="BG36" s="49"/>
      <c r="BH36" s="49"/>
      <c r="BI36" s="49"/>
      <c r="BJ36" s="9"/>
      <c r="BK36" s="9"/>
      <c r="BL36" s="9"/>
      <c r="BM36" s="9"/>
      <c r="BN36" s="9"/>
      <c r="BO36" s="9"/>
      <c r="BP36" s="9"/>
      <c r="BQ36" s="9"/>
      <c r="BR36" s="25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36" t="s">
        <v>132</v>
      </c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26"/>
      <c r="GC36" s="26"/>
      <c r="GD36" s="26"/>
      <c r="GE36" s="26"/>
      <c r="GF36" s="26"/>
      <c r="GG36" s="26"/>
      <c r="GH36" s="26"/>
    </row>
    <row r="37" spans="1:190" ht="19.5">
      <c r="A37" s="26"/>
      <c r="B37" s="138" t="s">
        <v>197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26"/>
      <c r="AU37" s="26"/>
      <c r="AV37" s="26"/>
      <c r="AW37" s="26" t="s">
        <v>198</v>
      </c>
      <c r="AX37" s="26"/>
      <c r="AY37" s="26"/>
      <c r="AZ37" s="26"/>
      <c r="BA37" s="26"/>
      <c r="BB37" s="50"/>
      <c r="BC37" s="50"/>
      <c r="BD37" s="50"/>
      <c r="BE37" s="50"/>
      <c r="BF37" s="50"/>
      <c r="BG37" s="50"/>
      <c r="BH37" s="50"/>
      <c r="BI37" s="50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9" t="s">
        <v>199</v>
      </c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</row>
    <row r="38" spans="1:190" ht="47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26"/>
      <c r="AU38" s="26"/>
      <c r="AV38" s="26"/>
      <c r="AW38" s="26"/>
      <c r="AX38" s="26"/>
      <c r="AY38" s="26"/>
      <c r="AZ38" s="26"/>
      <c r="BA38" s="26"/>
      <c r="BB38" s="50"/>
      <c r="BC38" s="50"/>
      <c r="BD38" s="50"/>
      <c r="BE38" s="50"/>
      <c r="BF38" s="50"/>
      <c r="BG38" s="50"/>
      <c r="BH38" s="50"/>
      <c r="BI38" s="50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</row>
    <row r="39" spans="1:190" ht="3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26"/>
      <c r="AU39" s="26"/>
      <c r="AV39" s="26"/>
      <c r="AW39" s="26"/>
      <c r="AX39" s="26"/>
      <c r="AY39" s="26"/>
      <c r="AZ39" s="26"/>
      <c r="BA39" s="26"/>
      <c r="BB39" s="50"/>
      <c r="BC39" s="50"/>
      <c r="BD39" s="50"/>
      <c r="BE39" s="50"/>
      <c r="BF39" s="50"/>
      <c r="BG39" s="50"/>
      <c r="BH39" s="50"/>
      <c r="BI39" s="50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  <c r="EI39" s="26"/>
      <c r="EJ39" s="26"/>
      <c r="EK39" s="26"/>
      <c r="EL39" s="26"/>
      <c r="EM39" s="26"/>
      <c r="EN39" s="26"/>
      <c r="EO39" s="26"/>
      <c r="EP39" s="26"/>
      <c r="EQ39" s="26"/>
      <c r="ER39" s="26"/>
      <c r="ES39" s="26"/>
      <c r="ET39" s="26"/>
      <c r="EU39" s="26"/>
      <c r="EV39" s="26"/>
      <c r="EW39" s="26"/>
      <c r="EX39" s="26"/>
      <c r="EY39" s="26"/>
      <c r="EZ39" s="26"/>
      <c r="FA39" s="26"/>
      <c r="FB39" s="26"/>
      <c r="FC39" s="26"/>
      <c r="FD39" s="26"/>
      <c r="FE39" s="26"/>
      <c r="FF39" s="26"/>
      <c r="FG39" s="26"/>
      <c r="FH39" s="26"/>
      <c r="FI39" s="26"/>
      <c r="FJ39" s="26"/>
      <c r="FK39" s="26"/>
      <c r="FL39" s="26"/>
      <c r="FM39" s="26"/>
      <c r="FN39" s="26"/>
      <c r="FO39" s="26"/>
      <c r="FP39" s="26"/>
      <c r="FQ39" s="26"/>
      <c r="FR39" s="26"/>
      <c r="FS39" s="26"/>
      <c r="FT39" s="26"/>
      <c r="FU39" s="26"/>
      <c r="FV39" s="26"/>
      <c r="FW39" s="26"/>
      <c r="FX39" s="26"/>
      <c r="FY39" s="26"/>
      <c r="FZ39" s="26"/>
      <c r="GA39" s="26"/>
      <c r="GB39" s="26"/>
      <c r="GC39" s="26"/>
      <c r="GD39" s="26"/>
      <c r="GE39" s="26"/>
      <c r="GF39" s="26"/>
      <c r="GG39" s="26"/>
      <c r="GH39" s="26"/>
    </row>
    <row r="40" spans="1:190" ht="19.5">
      <c r="A40" s="26"/>
      <c r="B40" s="36" t="s">
        <v>135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26"/>
      <c r="AU40" s="26"/>
      <c r="AV40" s="26"/>
      <c r="AW40" s="26"/>
      <c r="AX40" s="26"/>
      <c r="AY40" s="26"/>
      <c r="AZ40" s="26"/>
      <c r="BA40" s="26"/>
      <c r="BB40" s="50"/>
      <c r="BC40" s="50"/>
      <c r="BD40" s="50"/>
      <c r="BE40" s="50"/>
      <c r="BF40" s="50"/>
      <c r="BG40" s="50"/>
      <c r="BH40" s="50"/>
      <c r="BI40" s="50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36" t="s">
        <v>136</v>
      </c>
      <c r="FL40" s="57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</row>
  </sheetData>
  <sheetProtection/>
  <mergeCells count="586">
    <mergeCell ref="FB14:FM14"/>
    <mergeCell ref="EV18:FA18"/>
    <mergeCell ref="CQ18:CY18"/>
    <mergeCell ref="CZ18:DH18"/>
    <mergeCell ref="DI18:DQ18"/>
    <mergeCell ref="DR18:DZ18"/>
    <mergeCell ref="EA18:EK18"/>
    <mergeCell ref="EL18:EU18"/>
    <mergeCell ref="DR14:DZ14"/>
    <mergeCell ref="EA14:EK14"/>
    <mergeCell ref="BB18:BI18"/>
    <mergeCell ref="BJ18:BQ18"/>
    <mergeCell ref="BS18:BZ18"/>
    <mergeCell ref="CA18:CH18"/>
    <mergeCell ref="CI18:CP18"/>
    <mergeCell ref="C18:M18"/>
    <mergeCell ref="N18:U18"/>
    <mergeCell ref="V18:AC18"/>
    <mergeCell ref="AD18:AK18"/>
    <mergeCell ref="AL18:AS18"/>
    <mergeCell ref="AT18:BA18"/>
    <mergeCell ref="EL9:EU9"/>
    <mergeCell ref="EV9:FA9"/>
    <mergeCell ref="CI9:CP9"/>
    <mergeCell ref="CQ9:CY9"/>
    <mergeCell ref="CZ9:DH9"/>
    <mergeCell ref="DI9:DQ9"/>
    <mergeCell ref="DR9:DZ9"/>
    <mergeCell ref="EA9:EK9"/>
    <mergeCell ref="EV14:FA14"/>
    <mergeCell ref="C9:M9"/>
    <mergeCell ref="N9:U9"/>
    <mergeCell ref="V9:AC9"/>
    <mergeCell ref="AD9:AK9"/>
    <mergeCell ref="AL9:AS9"/>
    <mergeCell ref="AT9:BA9"/>
    <mergeCell ref="BB9:BI9"/>
    <mergeCell ref="BJ9:BQ9"/>
    <mergeCell ref="BS9:BZ9"/>
    <mergeCell ref="CQ14:CY14"/>
    <mergeCell ref="CZ14:DH14"/>
    <mergeCell ref="DI14:DQ14"/>
    <mergeCell ref="EL14:EU14"/>
    <mergeCell ref="AT14:BA14"/>
    <mergeCell ref="BB14:BI14"/>
    <mergeCell ref="BJ14:BQ14"/>
    <mergeCell ref="BS14:BZ14"/>
    <mergeCell ref="CA14:CH14"/>
    <mergeCell ref="CI14:CP14"/>
    <mergeCell ref="C14:M14"/>
    <mergeCell ref="N14:U14"/>
    <mergeCell ref="V14:AC14"/>
    <mergeCell ref="AD14:AK14"/>
    <mergeCell ref="AL14:AS14"/>
    <mergeCell ref="CA9:CH9"/>
    <mergeCell ref="N12:U12"/>
    <mergeCell ref="V12:AC12"/>
    <mergeCell ref="AD13:AK13"/>
    <mergeCell ref="C10:M10"/>
    <mergeCell ref="CZ23:DH23"/>
    <mergeCell ref="DI23:DQ23"/>
    <mergeCell ref="DR23:DZ23"/>
    <mergeCell ref="EA23:EK23"/>
    <mergeCell ref="EL23:EU23"/>
    <mergeCell ref="EV23:FA23"/>
    <mergeCell ref="BB23:BI23"/>
    <mergeCell ref="BJ23:BQ23"/>
    <mergeCell ref="BS23:BZ23"/>
    <mergeCell ref="CA23:CH23"/>
    <mergeCell ref="CI23:CP23"/>
    <mergeCell ref="CQ23:CY23"/>
    <mergeCell ref="C23:M23"/>
    <mergeCell ref="N23:U23"/>
    <mergeCell ref="V23:AC23"/>
    <mergeCell ref="AD23:AK23"/>
    <mergeCell ref="AL23:AS23"/>
    <mergeCell ref="AT23:BA23"/>
    <mergeCell ref="FB22:FM22"/>
    <mergeCell ref="FN22:FY22"/>
    <mergeCell ref="FZ22:GV22"/>
    <mergeCell ref="CZ22:DH22"/>
    <mergeCell ref="DI22:DQ22"/>
    <mergeCell ref="DR22:DZ22"/>
    <mergeCell ref="EA22:EK22"/>
    <mergeCell ref="EL22:EU22"/>
    <mergeCell ref="EV22:FA22"/>
    <mergeCell ref="BB22:BI22"/>
    <mergeCell ref="BJ22:BQ22"/>
    <mergeCell ref="BS22:BZ22"/>
    <mergeCell ref="CA22:CH22"/>
    <mergeCell ref="CI22:CP22"/>
    <mergeCell ref="CQ22:CY22"/>
    <mergeCell ref="C22:M22"/>
    <mergeCell ref="N22:U22"/>
    <mergeCell ref="V22:AC22"/>
    <mergeCell ref="AD22:AK22"/>
    <mergeCell ref="AL22:AS22"/>
    <mergeCell ref="AT22:BA22"/>
    <mergeCell ref="FN25:FY25"/>
    <mergeCell ref="FZ25:GV25"/>
    <mergeCell ref="CA25:CH25"/>
    <mergeCell ref="CI25:CP25"/>
    <mergeCell ref="CQ25:CY25"/>
    <mergeCell ref="EL25:EU25"/>
    <mergeCell ref="EV25:FA25"/>
    <mergeCell ref="FB25:FM25"/>
    <mergeCell ref="CZ25:DH25"/>
    <mergeCell ref="DI25:DQ25"/>
    <mergeCell ref="AD25:AK25"/>
    <mergeCell ref="AL25:AS25"/>
    <mergeCell ref="AT25:BA25"/>
    <mergeCell ref="BB25:BI25"/>
    <mergeCell ref="BJ25:BQ25"/>
    <mergeCell ref="BS25:BZ25"/>
    <mergeCell ref="FZ24:GV24"/>
    <mergeCell ref="C25:M25"/>
    <mergeCell ref="N25:U25"/>
    <mergeCell ref="V25:AC25"/>
    <mergeCell ref="CI24:CP24"/>
    <mergeCell ref="CQ24:CY24"/>
    <mergeCell ref="CZ24:DH24"/>
    <mergeCell ref="C24:M24"/>
    <mergeCell ref="DI24:DQ24"/>
    <mergeCell ref="DR24:DZ24"/>
    <mergeCell ref="EA33:EK33"/>
    <mergeCell ref="DR33:DZ33"/>
    <mergeCell ref="AD33:AK33"/>
    <mergeCell ref="AL33:AS33"/>
    <mergeCell ref="AT33:BA33"/>
    <mergeCell ref="N24:U24"/>
    <mergeCell ref="V24:AC24"/>
    <mergeCell ref="AD24:AK24"/>
    <mergeCell ref="AL24:AS24"/>
    <mergeCell ref="AT24:BA24"/>
    <mergeCell ref="EL33:EU33"/>
    <mergeCell ref="EV33:FA33"/>
    <mergeCell ref="FB33:FM33"/>
    <mergeCell ref="FN33:FY33"/>
    <mergeCell ref="FZ33:GV33"/>
    <mergeCell ref="CA33:CH33"/>
    <mergeCell ref="CI33:CP33"/>
    <mergeCell ref="CQ33:CY33"/>
    <mergeCell ref="CZ33:DH33"/>
    <mergeCell ref="DI33:DQ33"/>
    <mergeCell ref="EV32:FA32"/>
    <mergeCell ref="FB32:FM32"/>
    <mergeCell ref="EA32:EK32"/>
    <mergeCell ref="CZ32:DH32"/>
    <mergeCell ref="DI32:DQ32"/>
    <mergeCell ref="DR32:DZ32"/>
    <mergeCell ref="AT32:BA32"/>
    <mergeCell ref="BB32:BI32"/>
    <mergeCell ref="BJ32:BQ32"/>
    <mergeCell ref="EL32:EU32"/>
    <mergeCell ref="BS32:BZ32"/>
    <mergeCell ref="CA32:CH32"/>
    <mergeCell ref="FN32:FY32"/>
    <mergeCell ref="FZ32:GV32"/>
    <mergeCell ref="C33:M33"/>
    <mergeCell ref="N33:U33"/>
    <mergeCell ref="V33:AC33"/>
    <mergeCell ref="CI32:CP32"/>
    <mergeCell ref="CQ32:CY32"/>
    <mergeCell ref="BB33:BI33"/>
    <mergeCell ref="BJ33:BQ33"/>
    <mergeCell ref="BS33:BZ33"/>
    <mergeCell ref="A32:B32"/>
    <mergeCell ref="C32:M32"/>
    <mergeCell ref="N32:U32"/>
    <mergeCell ref="V32:AC32"/>
    <mergeCell ref="AD32:AK32"/>
    <mergeCell ref="AL32:AS32"/>
    <mergeCell ref="FB30:FM30"/>
    <mergeCell ref="FN30:FY30"/>
    <mergeCell ref="FZ30:GV30"/>
    <mergeCell ref="EA30:EK30"/>
    <mergeCell ref="EL30:EU30"/>
    <mergeCell ref="AD30:AK30"/>
    <mergeCell ref="AL30:AS30"/>
    <mergeCell ref="AT30:BA30"/>
    <mergeCell ref="BB30:BI30"/>
    <mergeCell ref="DI30:DQ30"/>
    <mergeCell ref="CA30:CH30"/>
    <mergeCell ref="CI30:CP30"/>
    <mergeCell ref="CQ30:CY30"/>
    <mergeCell ref="CZ30:DH30"/>
    <mergeCell ref="EV30:FA30"/>
    <mergeCell ref="DR30:DZ30"/>
    <mergeCell ref="C30:M30"/>
    <mergeCell ref="N30:U30"/>
    <mergeCell ref="V30:AC30"/>
    <mergeCell ref="CI29:CP29"/>
    <mergeCell ref="CQ29:CY29"/>
    <mergeCell ref="CZ29:DH29"/>
    <mergeCell ref="BJ30:BQ30"/>
    <mergeCell ref="BS30:BZ30"/>
    <mergeCell ref="BS29:BZ29"/>
    <mergeCell ref="CA29:CH29"/>
    <mergeCell ref="FZ29:GV29"/>
    <mergeCell ref="DI29:DQ29"/>
    <mergeCell ref="DR29:DZ29"/>
    <mergeCell ref="EA29:EK29"/>
    <mergeCell ref="EL29:EU29"/>
    <mergeCell ref="EV28:FA28"/>
    <mergeCell ref="FB28:FM28"/>
    <mergeCell ref="EV29:FA29"/>
    <mergeCell ref="FZ28:GV28"/>
    <mergeCell ref="FB29:FM29"/>
    <mergeCell ref="DI28:DQ28"/>
    <mergeCell ref="CQ28:CY28"/>
    <mergeCell ref="V29:AC29"/>
    <mergeCell ref="AD29:AK29"/>
    <mergeCell ref="AL29:AS29"/>
    <mergeCell ref="AT29:BA29"/>
    <mergeCell ref="BB29:BI29"/>
    <mergeCell ref="BJ29:BQ29"/>
    <mergeCell ref="AL28:AS28"/>
    <mergeCell ref="AT28:BA28"/>
    <mergeCell ref="C28:M28"/>
    <mergeCell ref="N28:U28"/>
    <mergeCell ref="V28:AC28"/>
    <mergeCell ref="DR28:DZ28"/>
    <mergeCell ref="C29:M29"/>
    <mergeCell ref="N29:U29"/>
    <mergeCell ref="BJ28:BQ28"/>
    <mergeCell ref="BS28:BZ28"/>
    <mergeCell ref="AD28:AK28"/>
    <mergeCell ref="CA28:CH28"/>
    <mergeCell ref="BB28:BI28"/>
    <mergeCell ref="CZ27:DH27"/>
    <mergeCell ref="BJ27:BQ27"/>
    <mergeCell ref="FN29:FY29"/>
    <mergeCell ref="CI28:CP28"/>
    <mergeCell ref="FN28:FY28"/>
    <mergeCell ref="CZ28:DH28"/>
    <mergeCell ref="EA28:EK28"/>
    <mergeCell ref="EL28:EU28"/>
    <mergeCell ref="FB27:FM27"/>
    <mergeCell ref="DR27:DZ27"/>
    <mergeCell ref="AD27:AK27"/>
    <mergeCell ref="AL27:AS27"/>
    <mergeCell ref="AT27:BA27"/>
    <mergeCell ref="BB27:BI27"/>
    <mergeCell ref="DI27:DQ27"/>
    <mergeCell ref="BS27:BZ27"/>
    <mergeCell ref="CA27:CH27"/>
    <mergeCell ref="CI27:CP27"/>
    <mergeCell ref="CQ27:CY27"/>
    <mergeCell ref="FN27:FY27"/>
    <mergeCell ref="EL27:EU27"/>
    <mergeCell ref="EL26:EU26"/>
    <mergeCell ref="EV26:FA26"/>
    <mergeCell ref="EA26:EK26"/>
    <mergeCell ref="EA27:EK27"/>
    <mergeCell ref="FZ26:GV26"/>
    <mergeCell ref="C27:M27"/>
    <mergeCell ref="N27:U27"/>
    <mergeCell ref="V27:AC27"/>
    <mergeCell ref="CI26:CP26"/>
    <mergeCell ref="CQ26:CY26"/>
    <mergeCell ref="FB26:FM26"/>
    <mergeCell ref="FN26:FY26"/>
    <mergeCell ref="EV27:FA27"/>
    <mergeCell ref="FZ27:GV27"/>
    <mergeCell ref="CA21:CH21"/>
    <mergeCell ref="BB26:BI26"/>
    <mergeCell ref="BJ26:BQ26"/>
    <mergeCell ref="DR26:DZ26"/>
    <mergeCell ref="C26:M26"/>
    <mergeCell ref="N26:U26"/>
    <mergeCell ref="V26:AC26"/>
    <mergeCell ref="AD26:AK26"/>
    <mergeCell ref="AL26:AS26"/>
    <mergeCell ref="AT26:BA26"/>
    <mergeCell ref="FB21:FM21"/>
    <mergeCell ref="CZ26:DH26"/>
    <mergeCell ref="DI26:DQ26"/>
    <mergeCell ref="EL24:EU24"/>
    <mergeCell ref="BS24:BZ24"/>
    <mergeCell ref="CA24:CH24"/>
    <mergeCell ref="BS26:BZ26"/>
    <mergeCell ref="CA26:CH26"/>
    <mergeCell ref="EA25:EK25"/>
    <mergeCell ref="DR25:DZ25"/>
    <mergeCell ref="FN21:FY21"/>
    <mergeCell ref="BS21:BZ21"/>
    <mergeCell ref="BJ21:BQ21"/>
    <mergeCell ref="BB24:BI24"/>
    <mergeCell ref="BJ24:BQ24"/>
    <mergeCell ref="FN24:FY24"/>
    <mergeCell ref="EV24:FA24"/>
    <mergeCell ref="FB24:FM24"/>
    <mergeCell ref="EA24:EK24"/>
    <mergeCell ref="EV21:FA21"/>
    <mergeCell ref="FZ21:GV21"/>
    <mergeCell ref="CI21:CP21"/>
    <mergeCell ref="CQ21:CY21"/>
    <mergeCell ref="CZ21:DH21"/>
    <mergeCell ref="DI21:DQ21"/>
    <mergeCell ref="C21:M21"/>
    <mergeCell ref="N21:U21"/>
    <mergeCell ref="DR21:DZ21"/>
    <mergeCell ref="EA21:EK21"/>
    <mergeCell ref="EL21:EU21"/>
    <mergeCell ref="FN20:FY20"/>
    <mergeCell ref="BS20:BZ20"/>
    <mergeCell ref="CA20:CH20"/>
    <mergeCell ref="V21:AC21"/>
    <mergeCell ref="AD21:AK21"/>
    <mergeCell ref="AL21:AS21"/>
    <mergeCell ref="AT21:BA21"/>
    <mergeCell ref="BB21:BI21"/>
    <mergeCell ref="V20:AC20"/>
    <mergeCell ref="AD20:AK20"/>
    <mergeCell ref="FZ20:GV20"/>
    <mergeCell ref="CI20:CP20"/>
    <mergeCell ref="CQ20:CY20"/>
    <mergeCell ref="CZ20:DH20"/>
    <mergeCell ref="DI20:DQ20"/>
    <mergeCell ref="C20:M20"/>
    <mergeCell ref="N20:U20"/>
    <mergeCell ref="DR20:DZ20"/>
    <mergeCell ref="EA20:EK20"/>
    <mergeCell ref="EL20:EU20"/>
    <mergeCell ref="AL20:AS20"/>
    <mergeCell ref="AT20:BA20"/>
    <mergeCell ref="BB20:BI20"/>
    <mergeCell ref="BJ20:BQ20"/>
    <mergeCell ref="FN17:FY17"/>
    <mergeCell ref="CZ17:DH17"/>
    <mergeCell ref="EA17:EK17"/>
    <mergeCell ref="EL17:EU17"/>
    <mergeCell ref="DI17:DQ17"/>
    <mergeCell ref="DR17:DZ17"/>
    <mergeCell ref="AD17:AK17"/>
    <mergeCell ref="AT17:BA17"/>
    <mergeCell ref="BB17:BI17"/>
    <mergeCell ref="AL17:AS17"/>
    <mergeCell ref="EV17:FA17"/>
    <mergeCell ref="FB17:FM17"/>
    <mergeCell ref="CQ17:CY17"/>
    <mergeCell ref="BJ17:BQ17"/>
    <mergeCell ref="FZ16:GV16"/>
    <mergeCell ref="C17:M17"/>
    <mergeCell ref="N17:U17"/>
    <mergeCell ref="V17:AC17"/>
    <mergeCell ref="CI16:CP16"/>
    <mergeCell ref="CQ16:CY16"/>
    <mergeCell ref="C16:M16"/>
    <mergeCell ref="N16:U16"/>
    <mergeCell ref="FZ17:GV17"/>
    <mergeCell ref="FN16:FY16"/>
    <mergeCell ref="V16:AC16"/>
    <mergeCell ref="AD16:AK16"/>
    <mergeCell ref="AL16:AS16"/>
    <mergeCell ref="AT16:BA16"/>
    <mergeCell ref="BB16:BI16"/>
    <mergeCell ref="BJ16:BQ16"/>
    <mergeCell ref="C15:M15"/>
    <mergeCell ref="N15:U15"/>
    <mergeCell ref="V15:AC15"/>
    <mergeCell ref="BJ15:BQ15"/>
    <mergeCell ref="BS15:BZ15"/>
    <mergeCell ref="EV15:FA15"/>
    <mergeCell ref="CZ15:DH15"/>
    <mergeCell ref="EA15:EK15"/>
    <mergeCell ref="EL15:EU15"/>
    <mergeCell ref="AT15:BA15"/>
    <mergeCell ref="AD15:AK15"/>
    <mergeCell ref="AL13:AS13"/>
    <mergeCell ref="AT13:BA13"/>
    <mergeCell ref="BB13:BI13"/>
    <mergeCell ref="DI13:DQ13"/>
    <mergeCell ref="DR13:DZ13"/>
    <mergeCell ref="BJ13:BQ13"/>
    <mergeCell ref="BS13:BZ13"/>
    <mergeCell ref="BB15:BI15"/>
    <mergeCell ref="DI15:DQ15"/>
    <mergeCell ref="FN12:FY12"/>
    <mergeCell ref="EV13:FA13"/>
    <mergeCell ref="FB13:FM13"/>
    <mergeCell ref="FN13:FY13"/>
    <mergeCell ref="DI12:DQ12"/>
    <mergeCell ref="DR12:DZ12"/>
    <mergeCell ref="FZ13:GV13"/>
    <mergeCell ref="FZ12:GV12"/>
    <mergeCell ref="EL12:EU12"/>
    <mergeCell ref="EV12:FA12"/>
    <mergeCell ref="CA13:CH13"/>
    <mergeCell ref="CI13:CP13"/>
    <mergeCell ref="CQ13:CY13"/>
    <mergeCell ref="CZ13:DH13"/>
    <mergeCell ref="EA13:EK13"/>
    <mergeCell ref="EL13:EU13"/>
    <mergeCell ref="FN11:FY11"/>
    <mergeCell ref="CZ11:DH11"/>
    <mergeCell ref="EA11:EK11"/>
    <mergeCell ref="C13:M13"/>
    <mergeCell ref="N13:U13"/>
    <mergeCell ref="V13:AC13"/>
    <mergeCell ref="CI12:CP12"/>
    <mergeCell ref="CQ12:CY12"/>
    <mergeCell ref="CZ12:DH12"/>
    <mergeCell ref="C12:M12"/>
    <mergeCell ref="FB10:FM10"/>
    <mergeCell ref="EV11:FA11"/>
    <mergeCell ref="FB11:FM11"/>
    <mergeCell ref="EA12:EK12"/>
    <mergeCell ref="BB10:BI10"/>
    <mergeCell ref="CI11:CP11"/>
    <mergeCell ref="FB12:FM12"/>
    <mergeCell ref="CA11:CH11"/>
    <mergeCell ref="CQ11:CY11"/>
    <mergeCell ref="AT10:BA10"/>
    <mergeCell ref="DI11:DQ11"/>
    <mergeCell ref="AD12:AK12"/>
    <mergeCell ref="AL12:AS12"/>
    <mergeCell ref="AT12:BA12"/>
    <mergeCell ref="AD10:AK10"/>
    <mergeCell ref="AD11:AK11"/>
    <mergeCell ref="AL11:AS11"/>
    <mergeCell ref="AT11:BA11"/>
    <mergeCell ref="BB11:BI11"/>
    <mergeCell ref="AL10:AS10"/>
    <mergeCell ref="DR11:DZ11"/>
    <mergeCell ref="EV10:FA10"/>
    <mergeCell ref="BB12:BI12"/>
    <mergeCell ref="BJ12:BQ12"/>
    <mergeCell ref="BS10:BZ10"/>
    <mergeCell ref="CA10:CH10"/>
    <mergeCell ref="BS12:BZ12"/>
    <mergeCell ref="CA12:CH12"/>
    <mergeCell ref="BJ10:BQ10"/>
    <mergeCell ref="N10:U10"/>
    <mergeCell ref="V10:AC10"/>
    <mergeCell ref="CZ10:DH10"/>
    <mergeCell ref="FZ11:GV11"/>
    <mergeCell ref="DR10:DZ10"/>
    <mergeCell ref="EA10:EK10"/>
    <mergeCell ref="BJ11:BQ11"/>
    <mergeCell ref="BS11:BZ11"/>
    <mergeCell ref="EL10:EU10"/>
    <mergeCell ref="EL11:EU11"/>
    <mergeCell ref="C8:M8"/>
    <mergeCell ref="N8:U8"/>
    <mergeCell ref="V8:AC8"/>
    <mergeCell ref="CI7:CP7"/>
    <mergeCell ref="CQ7:CY7"/>
    <mergeCell ref="C11:M11"/>
    <mergeCell ref="N11:U11"/>
    <mergeCell ref="V11:AC11"/>
    <mergeCell ref="CI10:CP10"/>
    <mergeCell ref="CQ10:CY10"/>
    <mergeCell ref="CA8:CH8"/>
    <mergeCell ref="FZ10:GV10"/>
    <mergeCell ref="EL8:EU8"/>
    <mergeCell ref="FN7:FY7"/>
    <mergeCell ref="EV8:FA8"/>
    <mergeCell ref="DI10:DQ10"/>
    <mergeCell ref="FN10:FY10"/>
    <mergeCell ref="DI8:DQ8"/>
    <mergeCell ref="CZ8:DH8"/>
    <mergeCell ref="EA8:EK8"/>
    <mergeCell ref="FB8:FM8"/>
    <mergeCell ref="FN8:FY8"/>
    <mergeCell ref="DI6:DQ6"/>
    <mergeCell ref="FB6:FM6"/>
    <mergeCell ref="EA7:EK7"/>
    <mergeCell ref="EV7:FA7"/>
    <mergeCell ref="FB7:FM7"/>
    <mergeCell ref="EL7:EU7"/>
    <mergeCell ref="AT7:BA7"/>
    <mergeCell ref="BJ8:BQ8"/>
    <mergeCell ref="BS8:BZ8"/>
    <mergeCell ref="DR8:DZ8"/>
    <mergeCell ref="CI8:CP8"/>
    <mergeCell ref="CQ8:CY8"/>
    <mergeCell ref="CZ7:DH7"/>
    <mergeCell ref="BJ7:BQ7"/>
    <mergeCell ref="DI7:DQ7"/>
    <mergeCell ref="DR7:DZ7"/>
    <mergeCell ref="BJ5:BZ5"/>
    <mergeCell ref="AL6:AS6"/>
    <mergeCell ref="AT6:BA6"/>
    <mergeCell ref="BB6:BI6"/>
    <mergeCell ref="BJ6:BQ6"/>
    <mergeCell ref="AD8:AK8"/>
    <mergeCell ref="AL8:AS8"/>
    <mergeCell ref="AT8:BA8"/>
    <mergeCell ref="BB8:BI8"/>
    <mergeCell ref="AL7:AS7"/>
    <mergeCell ref="C7:M7"/>
    <mergeCell ref="N7:U7"/>
    <mergeCell ref="V7:AC7"/>
    <mergeCell ref="AD7:AK7"/>
    <mergeCell ref="EA4:EK6"/>
    <mergeCell ref="BS7:BZ7"/>
    <mergeCell ref="CA7:CH7"/>
    <mergeCell ref="BB7:BI7"/>
    <mergeCell ref="BS6:BZ6"/>
    <mergeCell ref="N5:AC5"/>
    <mergeCell ref="CA5:CP5"/>
    <mergeCell ref="N6:U6"/>
    <mergeCell ref="EL5:EU6"/>
    <mergeCell ref="CA6:CH6"/>
    <mergeCell ref="CI6:CP6"/>
    <mergeCell ref="CQ6:CY6"/>
    <mergeCell ref="AT5:BI5"/>
    <mergeCell ref="DR6:DZ6"/>
    <mergeCell ref="CZ6:DH6"/>
    <mergeCell ref="AD5:AS5"/>
    <mergeCell ref="FZ8:GV8"/>
    <mergeCell ref="FZ7:GV7"/>
    <mergeCell ref="A4:A6"/>
    <mergeCell ref="B4:B6"/>
    <mergeCell ref="C4:M6"/>
    <mergeCell ref="N4:CP4"/>
    <mergeCell ref="CQ4:DH5"/>
    <mergeCell ref="DI4:DZ5"/>
    <mergeCell ref="V6:AC6"/>
    <mergeCell ref="AD6:AK6"/>
    <mergeCell ref="FZ4:GV6"/>
    <mergeCell ref="EL4:FY4"/>
    <mergeCell ref="FN6:FY6"/>
    <mergeCell ref="EV5:FA6"/>
    <mergeCell ref="FB5:FY5"/>
    <mergeCell ref="EV20:FA20"/>
    <mergeCell ref="FB20:FM20"/>
    <mergeCell ref="FX1:GV1"/>
    <mergeCell ref="A2:GV2"/>
    <mergeCell ref="FN15:FY15"/>
    <mergeCell ref="FZ15:GV15"/>
    <mergeCell ref="BS16:BZ16"/>
    <mergeCell ref="CA16:CH16"/>
    <mergeCell ref="DR16:DZ16"/>
    <mergeCell ref="EA16:EK16"/>
    <mergeCell ref="DR15:DZ15"/>
    <mergeCell ref="EL16:EU16"/>
    <mergeCell ref="FB16:FM16"/>
    <mergeCell ref="FB15:FM15"/>
    <mergeCell ref="AL15:AS15"/>
    <mergeCell ref="BS17:BZ17"/>
    <mergeCell ref="CA17:CH17"/>
    <mergeCell ref="CI17:CP17"/>
    <mergeCell ref="EV16:FA16"/>
    <mergeCell ref="DI16:DQ16"/>
    <mergeCell ref="CZ16:DH16"/>
    <mergeCell ref="CI15:CP15"/>
    <mergeCell ref="CQ15:CY15"/>
    <mergeCell ref="CA15:CH15"/>
    <mergeCell ref="C31:M31"/>
    <mergeCell ref="N31:U31"/>
    <mergeCell ref="V31:AC31"/>
    <mergeCell ref="AD31:AK31"/>
    <mergeCell ref="AL31:AS31"/>
    <mergeCell ref="AT31:BA31"/>
    <mergeCell ref="BB31:BI31"/>
    <mergeCell ref="BJ31:BQ31"/>
    <mergeCell ref="BS31:BZ31"/>
    <mergeCell ref="CA31:CH31"/>
    <mergeCell ref="CI31:CP31"/>
    <mergeCell ref="CQ31:CY31"/>
    <mergeCell ref="CZ31:DH31"/>
    <mergeCell ref="DI31:DQ31"/>
    <mergeCell ref="DR31:DZ31"/>
    <mergeCell ref="EA31:EK31"/>
    <mergeCell ref="EL31:EU31"/>
    <mergeCell ref="EV31:FA31"/>
    <mergeCell ref="C19:M19"/>
    <mergeCell ref="N19:U19"/>
    <mergeCell ref="V19:AC19"/>
    <mergeCell ref="AD19:AK19"/>
    <mergeCell ref="AL19:AS19"/>
    <mergeCell ref="AT19:BA19"/>
    <mergeCell ref="BB19:BH19"/>
    <mergeCell ref="BJ19:BQ19"/>
    <mergeCell ref="BS19:BZ19"/>
    <mergeCell ref="CA19:CH19"/>
    <mergeCell ref="CI19:CP19"/>
    <mergeCell ref="CQ19:CY19"/>
    <mergeCell ref="CZ19:DH19"/>
    <mergeCell ref="DI19:DQ19"/>
    <mergeCell ref="DR19:DZ19"/>
    <mergeCell ref="EA19:EK19"/>
    <mergeCell ref="EL19:ET19"/>
    <mergeCell ref="EV19:FA19"/>
  </mergeCells>
  <printOptions/>
  <pageMargins left="0.1968503937007874" right="0.1968503937007874" top="0.1968503937007874" bottom="0.2362204724409449" header="0.3937007874015748" footer="0.31496062992125984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HF4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:IV6"/>
    </sheetView>
  </sheetViews>
  <sheetFormatPr defaultColWidth="0.875" defaultRowHeight="12.75"/>
  <cols>
    <col min="1" max="1" width="0.875" style="24" customWidth="1"/>
    <col min="2" max="2" width="8.875" style="23" customWidth="1"/>
    <col min="3" max="3" width="26.75390625" style="23" customWidth="1"/>
    <col min="4" max="9" width="0.875" style="24" customWidth="1"/>
    <col min="10" max="10" width="1.625" style="24" customWidth="1"/>
    <col min="11" max="14" width="0.875" style="24" customWidth="1"/>
    <col min="15" max="15" width="1.875" style="24" customWidth="1"/>
    <col min="16" max="18" width="0.875" style="24" customWidth="1"/>
    <col min="19" max="19" width="1.875" style="24" customWidth="1"/>
    <col min="20" max="20" width="2.00390625" style="24" customWidth="1"/>
    <col min="21" max="22" width="0.875" style="24" customWidth="1"/>
    <col min="23" max="23" width="1.625" style="24" customWidth="1"/>
    <col min="24" max="26" width="0.875" style="24" customWidth="1"/>
    <col min="27" max="27" width="0.37109375" style="24" customWidth="1"/>
    <col min="28" max="31" width="0.875" style="24" customWidth="1"/>
    <col min="32" max="32" width="1.37890625" style="24" customWidth="1"/>
    <col min="33" max="37" width="0.875" style="24" customWidth="1"/>
    <col min="38" max="38" width="1.00390625" style="24" customWidth="1"/>
    <col min="39" max="39" width="0.875" style="24" customWidth="1"/>
    <col min="40" max="40" width="0.6171875" style="24" customWidth="1"/>
    <col min="41" max="44" width="0.875" style="24" customWidth="1"/>
    <col min="45" max="45" width="1.75390625" style="24" customWidth="1"/>
    <col min="46" max="49" width="0.875" style="24" customWidth="1"/>
    <col min="50" max="50" width="1.75390625" style="24" customWidth="1"/>
    <col min="51" max="69" width="0.875" style="24" customWidth="1"/>
    <col min="70" max="70" width="1.12109375" style="24" customWidth="1"/>
    <col min="71" max="73" width="0.875" style="24" customWidth="1"/>
    <col min="74" max="74" width="1.625" style="24" customWidth="1"/>
    <col min="75" max="75" width="2.125" style="24" customWidth="1"/>
    <col min="76" max="79" width="0.875" style="24" customWidth="1"/>
    <col min="80" max="80" width="2.625" style="24" customWidth="1"/>
    <col min="81" max="85" width="0.875" style="24" customWidth="1"/>
    <col min="86" max="86" width="0.37109375" style="24" customWidth="1"/>
    <col min="87" max="87" width="0.6171875" style="24" customWidth="1"/>
    <col min="88" max="92" width="0.875" style="24" customWidth="1"/>
    <col min="93" max="93" width="1.12109375" style="24" customWidth="1"/>
    <col min="94" max="94" width="0.74609375" style="24" customWidth="1"/>
    <col min="95" max="109" width="0.875" style="24" customWidth="1"/>
    <col min="110" max="110" width="1.37890625" style="24" customWidth="1"/>
    <col min="111" max="141" width="0.875" style="24" customWidth="1"/>
    <col min="142" max="142" width="1.875" style="24" customWidth="1"/>
    <col min="143" max="174" width="0.875" style="24" customWidth="1"/>
    <col min="175" max="175" width="1.37890625" style="24" customWidth="1"/>
    <col min="176" max="194" width="0.875" style="24" customWidth="1"/>
    <col min="195" max="195" width="2.125" style="24" customWidth="1"/>
    <col min="196" max="199" width="0.875" style="24" customWidth="1"/>
    <col min="200" max="200" width="2.25390625" style="24" customWidth="1"/>
    <col min="201" max="16384" width="0.875" style="24" customWidth="1"/>
  </cols>
  <sheetData>
    <row r="1" spans="2:214" s="40" customFormat="1" ht="28.5" customHeight="1">
      <c r="B1" s="167" t="s">
        <v>189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7"/>
      <c r="DJ1" s="167"/>
      <c r="DK1" s="167"/>
      <c r="DL1" s="167"/>
      <c r="DM1" s="167"/>
      <c r="DN1" s="167"/>
      <c r="DO1" s="167"/>
      <c r="DP1" s="167"/>
      <c r="DQ1" s="167"/>
      <c r="DR1" s="167"/>
      <c r="DS1" s="167"/>
      <c r="DT1" s="167"/>
      <c r="DU1" s="167"/>
      <c r="DV1" s="167"/>
      <c r="DW1" s="167"/>
      <c r="DX1" s="167"/>
      <c r="DY1" s="167"/>
      <c r="DZ1" s="167"/>
      <c r="EA1" s="167"/>
      <c r="EB1" s="167"/>
      <c r="EC1" s="167"/>
      <c r="ED1" s="167"/>
      <c r="EE1" s="167"/>
      <c r="EF1" s="167"/>
      <c r="EG1" s="167"/>
      <c r="EH1" s="167"/>
      <c r="EI1" s="167"/>
      <c r="EJ1" s="167"/>
      <c r="EK1" s="167"/>
      <c r="EL1" s="167"/>
      <c r="EM1" s="167"/>
      <c r="EN1" s="167"/>
      <c r="EO1" s="167"/>
      <c r="EP1" s="167"/>
      <c r="EQ1" s="167"/>
      <c r="ER1" s="167"/>
      <c r="ES1" s="167"/>
      <c r="ET1" s="167"/>
      <c r="EU1" s="167"/>
      <c r="EV1" s="167"/>
      <c r="EW1" s="167"/>
      <c r="EX1" s="167"/>
      <c r="EY1" s="167"/>
      <c r="EZ1" s="167"/>
      <c r="FA1" s="167"/>
      <c r="FB1" s="167"/>
      <c r="FC1" s="167"/>
      <c r="FD1" s="167"/>
      <c r="FE1" s="167"/>
      <c r="FF1" s="167"/>
      <c r="FG1" s="167"/>
      <c r="FH1" s="167"/>
      <c r="FI1" s="167"/>
      <c r="FJ1" s="167"/>
      <c r="FK1" s="167"/>
      <c r="FL1" s="167"/>
      <c r="FM1" s="167"/>
      <c r="FN1" s="167"/>
      <c r="FO1" s="167"/>
      <c r="FP1" s="167"/>
      <c r="FQ1" s="167"/>
      <c r="FR1" s="167"/>
      <c r="FS1" s="167"/>
      <c r="FT1" s="167"/>
      <c r="FU1" s="167"/>
      <c r="FV1" s="167"/>
      <c r="FW1" s="167"/>
      <c r="FX1" s="167"/>
      <c r="FY1" s="167"/>
      <c r="FZ1" s="167"/>
      <c r="GA1" s="167"/>
      <c r="GB1" s="167"/>
      <c r="GC1" s="167"/>
      <c r="GD1" s="167"/>
      <c r="GE1" s="167"/>
      <c r="GF1" s="167"/>
      <c r="GG1" s="167"/>
      <c r="GH1" s="167"/>
      <c r="GI1" s="167"/>
      <c r="GJ1" s="167"/>
      <c r="GK1" s="167"/>
      <c r="GL1" s="167"/>
      <c r="GM1" s="167"/>
      <c r="GN1" s="167"/>
      <c r="GO1" s="167"/>
      <c r="GP1" s="167"/>
      <c r="GQ1" s="167"/>
      <c r="GR1" s="167"/>
      <c r="GS1" s="167"/>
      <c r="GT1" s="167"/>
      <c r="GU1" s="167"/>
      <c r="GV1" s="167"/>
      <c r="GW1" s="167"/>
      <c r="GX1" s="167"/>
      <c r="GY1" s="167"/>
      <c r="GZ1" s="167"/>
      <c r="HA1" s="167"/>
      <c r="HB1" s="167"/>
      <c r="HC1" s="167"/>
      <c r="HD1" s="167"/>
      <c r="HE1" s="167"/>
      <c r="HF1" s="167"/>
    </row>
    <row r="2" ht="4.5" customHeight="1" thickBot="1"/>
    <row r="3" spans="2:214" ht="13.5" customHeight="1">
      <c r="B3" s="302" t="s">
        <v>0</v>
      </c>
      <c r="C3" s="304" t="s">
        <v>37</v>
      </c>
      <c r="D3" s="306" t="s">
        <v>38</v>
      </c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8"/>
      <c r="AH3" s="306" t="s">
        <v>39</v>
      </c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8"/>
      <c r="BL3" s="306" t="s">
        <v>40</v>
      </c>
      <c r="BM3" s="307"/>
      <c r="BN3" s="307"/>
      <c r="BO3" s="307"/>
      <c r="BP3" s="307"/>
      <c r="BQ3" s="307"/>
      <c r="BR3" s="307"/>
      <c r="BS3" s="307"/>
      <c r="BT3" s="307"/>
      <c r="BU3" s="307"/>
      <c r="BV3" s="307"/>
      <c r="BW3" s="307"/>
      <c r="BX3" s="307"/>
      <c r="BY3" s="307"/>
      <c r="BZ3" s="307"/>
      <c r="CA3" s="307"/>
      <c r="CB3" s="307"/>
      <c r="CC3" s="307"/>
      <c r="CD3" s="307"/>
      <c r="CE3" s="307"/>
      <c r="CF3" s="307"/>
      <c r="CG3" s="307"/>
      <c r="CH3" s="307"/>
      <c r="CI3" s="307"/>
      <c r="CJ3" s="307"/>
      <c r="CK3" s="307"/>
      <c r="CL3" s="307"/>
      <c r="CM3" s="307"/>
      <c r="CN3" s="307"/>
      <c r="CO3" s="308"/>
      <c r="CP3" s="306" t="s">
        <v>41</v>
      </c>
      <c r="CQ3" s="307"/>
      <c r="CR3" s="307"/>
      <c r="CS3" s="307"/>
      <c r="CT3" s="307"/>
      <c r="CU3" s="307"/>
      <c r="CV3" s="307"/>
      <c r="CW3" s="307"/>
      <c r="CX3" s="307"/>
      <c r="CY3" s="307"/>
      <c r="CZ3" s="307"/>
      <c r="DA3" s="307"/>
      <c r="DB3" s="307"/>
      <c r="DC3" s="307"/>
      <c r="DD3" s="307"/>
      <c r="DE3" s="307"/>
      <c r="DF3" s="307"/>
      <c r="DG3" s="307"/>
      <c r="DH3" s="307"/>
      <c r="DI3" s="307"/>
      <c r="DJ3" s="307"/>
      <c r="DK3" s="307"/>
      <c r="DL3" s="307"/>
      <c r="DM3" s="307"/>
      <c r="DN3" s="307"/>
      <c r="DO3" s="307"/>
      <c r="DP3" s="307"/>
      <c r="DQ3" s="307"/>
      <c r="DR3" s="307"/>
      <c r="DS3" s="308"/>
      <c r="DT3" s="290" t="s">
        <v>42</v>
      </c>
      <c r="DU3" s="291"/>
      <c r="DV3" s="291"/>
      <c r="DW3" s="291"/>
      <c r="DX3" s="291"/>
      <c r="DY3" s="291"/>
      <c r="DZ3" s="291"/>
      <c r="EA3" s="291"/>
      <c r="EB3" s="291"/>
      <c r="EC3" s="291"/>
      <c r="ED3" s="291"/>
      <c r="EE3" s="291"/>
      <c r="EF3" s="291"/>
      <c r="EG3" s="291"/>
      <c r="EH3" s="291"/>
      <c r="EI3" s="291"/>
      <c r="EJ3" s="291"/>
      <c r="EK3" s="291"/>
      <c r="EL3" s="291"/>
      <c r="EM3" s="291"/>
      <c r="EN3" s="291"/>
      <c r="EO3" s="291"/>
      <c r="EP3" s="291"/>
      <c r="EQ3" s="291"/>
      <c r="ER3" s="291"/>
      <c r="ES3" s="291"/>
      <c r="ET3" s="291"/>
      <c r="EU3" s="291"/>
      <c r="EV3" s="291"/>
      <c r="EW3" s="291"/>
      <c r="EX3" s="291"/>
      <c r="EY3" s="291"/>
      <c r="EZ3" s="291"/>
      <c r="FA3" s="291"/>
      <c r="FB3" s="291"/>
      <c r="FC3" s="291"/>
      <c r="FD3" s="291"/>
      <c r="FE3" s="291"/>
      <c r="FF3" s="291"/>
      <c r="FG3" s="291"/>
      <c r="FH3" s="291"/>
      <c r="FI3" s="291"/>
      <c r="FJ3" s="291"/>
      <c r="FK3" s="291"/>
      <c r="FL3" s="291"/>
      <c r="FM3" s="291"/>
      <c r="FN3" s="291"/>
      <c r="FO3" s="291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2"/>
    </row>
    <row r="4" spans="2:214" ht="13.5" customHeight="1">
      <c r="B4" s="303"/>
      <c r="C4" s="305"/>
      <c r="D4" s="299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9"/>
      <c r="AH4" s="299"/>
      <c r="AI4" s="300"/>
      <c r="AJ4" s="300"/>
      <c r="AK4" s="300"/>
      <c r="AL4" s="300"/>
      <c r="AM4" s="300"/>
      <c r="AN4" s="300"/>
      <c r="AO4" s="300"/>
      <c r="AP4" s="300"/>
      <c r="AQ4" s="300"/>
      <c r="AR4" s="300"/>
      <c r="AS4" s="300"/>
      <c r="AT4" s="300"/>
      <c r="AU4" s="300"/>
      <c r="AV4" s="300"/>
      <c r="AW4" s="300"/>
      <c r="AX4" s="300"/>
      <c r="AY4" s="300"/>
      <c r="AZ4" s="300"/>
      <c r="BA4" s="300"/>
      <c r="BB4" s="300"/>
      <c r="BC4" s="300"/>
      <c r="BD4" s="300"/>
      <c r="BE4" s="300"/>
      <c r="BF4" s="300"/>
      <c r="BG4" s="300"/>
      <c r="BH4" s="300"/>
      <c r="BI4" s="300"/>
      <c r="BJ4" s="300"/>
      <c r="BK4" s="309"/>
      <c r="BL4" s="299"/>
      <c r="BM4" s="300"/>
      <c r="BN4" s="300"/>
      <c r="BO4" s="300"/>
      <c r="BP4" s="300"/>
      <c r="BQ4" s="300"/>
      <c r="BR4" s="300"/>
      <c r="BS4" s="300"/>
      <c r="BT4" s="300"/>
      <c r="BU4" s="300"/>
      <c r="BV4" s="300"/>
      <c r="BW4" s="300"/>
      <c r="BX4" s="300"/>
      <c r="BY4" s="300"/>
      <c r="BZ4" s="300"/>
      <c r="CA4" s="300"/>
      <c r="CB4" s="300"/>
      <c r="CC4" s="300"/>
      <c r="CD4" s="300"/>
      <c r="CE4" s="300"/>
      <c r="CF4" s="300"/>
      <c r="CG4" s="300"/>
      <c r="CH4" s="300"/>
      <c r="CI4" s="300"/>
      <c r="CJ4" s="300"/>
      <c r="CK4" s="300"/>
      <c r="CL4" s="300"/>
      <c r="CM4" s="300"/>
      <c r="CN4" s="300"/>
      <c r="CO4" s="309"/>
      <c r="CP4" s="299"/>
      <c r="CQ4" s="300"/>
      <c r="CR4" s="300"/>
      <c r="CS4" s="300"/>
      <c r="CT4" s="300"/>
      <c r="CU4" s="300"/>
      <c r="CV4" s="300"/>
      <c r="CW4" s="300"/>
      <c r="CX4" s="300"/>
      <c r="CY4" s="300"/>
      <c r="CZ4" s="300"/>
      <c r="DA4" s="300"/>
      <c r="DB4" s="300"/>
      <c r="DC4" s="300"/>
      <c r="DD4" s="300"/>
      <c r="DE4" s="300"/>
      <c r="DF4" s="300"/>
      <c r="DG4" s="300"/>
      <c r="DH4" s="300"/>
      <c r="DI4" s="300"/>
      <c r="DJ4" s="300"/>
      <c r="DK4" s="300"/>
      <c r="DL4" s="300"/>
      <c r="DM4" s="300"/>
      <c r="DN4" s="300"/>
      <c r="DO4" s="300"/>
      <c r="DP4" s="300"/>
      <c r="DQ4" s="300"/>
      <c r="DR4" s="300"/>
      <c r="DS4" s="309"/>
      <c r="DT4" s="293" t="s">
        <v>43</v>
      </c>
      <c r="DU4" s="294"/>
      <c r="DV4" s="294"/>
      <c r="DW4" s="294"/>
      <c r="DX4" s="294"/>
      <c r="DY4" s="294"/>
      <c r="DZ4" s="294"/>
      <c r="EA4" s="294"/>
      <c r="EB4" s="294"/>
      <c r="EC4" s="294"/>
      <c r="ED4" s="294"/>
      <c r="EE4" s="294"/>
      <c r="EF4" s="294"/>
      <c r="EG4" s="294"/>
      <c r="EH4" s="294"/>
      <c r="EI4" s="294"/>
      <c r="EJ4" s="294"/>
      <c r="EK4" s="294"/>
      <c r="EL4" s="294"/>
      <c r="EM4" s="294"/>
      <c r="EN4" s="294"/>
      <c r="EO4" s="294"/>
      <c r="EP4" s="294"/>
      <c r="EQ4" s="294"/>
      <c r="ER4" s="294"/>
      <c r="ES4" s="295"/>
      <c r="ET4" s="293" t="s">
        <v>44</v>
      </c>
      <c r="EU4" s="294"/>
      <c r="EV4" s="294"/>
      <c r="EW4" s="294"/>
      <c r="EX4" s="294"/>
      <c r="EY4" s="294"/>
      <c r="EZ4" s="294"/>
      <c r="FA4" s="294"/>
      <c r="FB4" s="294"/>
      <c r="FC4" s="294"/>
      <c r="FD4" s="294"/>
      <c r="FE4" s="294"/>
      <c r="FF4" s="294"/>
      <c r="FG4" s="294"/>
      <c r="FH4" s="294"/>
      <c r="FI4" s="294"/>
      <c r="FJ4" s="294"/>
      <c r="FK4" s="294"/>
      <c r="FL4" s="294"/>
      <c r="FM4" s="294"/>
      <c r="FN4" s="294"/>
      <c r="FO4" s="294"/>
      <c r="FP4" s="294"/>
      <c r="FQ4" s="294"/>
      <c r="FR4" s="294"/>
      <c r="FS4" s="294"/>
      <c r="FT4" s="295"/>
      <c r="FU4" s="293" t="s">
        <v>45</v>
      </c>
      <c r="FV4" s="294"/>
      <c r="FW4" s="294"/>
      <c r="FX4" s="294"/>
      <c r="FY4" s="294"/>
      <c r="FZ4" s="294"/>
      <c r="GA4" s="294"/>
      <c r="GB4" s="294"/>
      <c r="GC4" s="294"/>
      <c r="GD4" s="294"/>
      <c r="GE4" s="294"/>
      <c r="GF4" s="294"/>
      <c r="GG4" s="294"/>
      <c r="GH4" s="294"/>
      <c r="GI4" s="294"/>
      <c r="GJ4" s="294"/>
      <c r="GK4" s="294"/>
      <c r="GL4" s="294"/>
      <c r="GM4" s="294"/>
      <c r="GN4" s="294"/>
      <c r="GO4" s="294"/>
      <c r="GP4" s="294"/>
      <c r="GQ4" s="294"/>
      <c r="GR4" s="294"/>
      <c r="GS4" s="294"/>
      <c r="GT4" s="294"/>
      <c r="GU4" s="294"/>
      <c r="GV4" s="294"/>
      <c r="GW4" s="294"/>
      <c r="GX4" s="295"/>
      <c r="GY4" s="296" t="s">
        <v>46</v>
      </c>
      <c r="GZ4" s="297"/>
      <c r="HA4" s="297"/>
      <c r="HB4" s="297"/>
      <c r="HC4" s="297"/>
      <c r="HD4" s="297"/>
      <c r="HE4" s="297"/>
      <c r="HF4" s="298"/>
    </row>
    <row r="5" spans="2:214" ht="64.5" customHeight="1">
      <c r="B5" s="13"/>
      <c r="C5" s="65" t="s">
        <v>18</v>
      </c>
      <c r="D5" s="287" t="s">
        <v>5</v>
      </c>
      <c r="E5" s="288"/>
      <c r="F5" s="288"/>
      <c r="G5" s="288"/>
      <c r="H5" s="288"/>
      <c r="I5" s="288"/>
      <c r="J5" s="289"/>
      <c r="K5" s="287" t="s">
        <v>47</v>
      </c>
      <c r="L5" s="288"/>
      <c r="M5" s="288"/>
      <c r="N5" s="288"/>
      <c r="O5" s="289"/>
      <c r="P5" s="287" t="s">
        <v>48</v>
      </c>
      <c r="Q5" s="288"/>
      <c r="R5" s="288"/>
      <c r="S5" s="288"/>
      <c r="T5" s="289"/>
      <c r="U5" s="284" t="s">
        <v>49</v>
      </c>
      <c r="V5" s="285"/>
      <c r="W5" s="285"/>
      <c r="X5" s="285"/>
      <c r="Y5" s="285"/>
      <c r="Z5" s="285"/>
      <c r="AA5" s="286"/>
      <c r="AB5" s="287" t="s">
        <v>50</v>
      </c>
      <c r="AC5" s="288"/>
      <c r="AD5" s="288"/>
      <c r="AE5" s="288"/>
      <c r="AF5" s="288"/>
      <c r="AG5" s="289"/>
      <c r="AH5" s="287" t="s">
        <v>5</v>
      </c>
      <c r="AI5" s="288"/>
      <c r="AJ5" s="288"/>
      <c r="AK5" s="288"/>
      <c r="AL5" s="288"/>
      <c r="AM5" s="288"/>
      <c r="AN5" s="289"/>
      <c r="AO5" s="287" t="s">
        <v>47</v>
      </c>
      <c r="AP5" s="288"/>
      <c r="AQ5" s="288"/>
      <c r="AR5" s="288"/>
      <c r="AS5" s="289"/>
      <c r="AT5" s="287" t="s">
        <v>48</v>
      </c>
      <c r="AU5" s="288"/>
      <c r="AV5" s="288"/>
      <c r="AW5" s="288"/>
      <c r="AX5" s="289"/>
      <c r="AY5" s="284" t="s">
        <v>49</v>
      </c>
      <c r="AZ5" s="285"/>
      <c r="BA5" s="285"/>
      <c r="BB5" s="285"/>
      <c r="BC5" s="285"/>
      <c r="BD5" s="285"/>
      <c r="BE5" s="286"/>
      <c r="BF5" s="287" t="s">
        <v>50</v>
      </c>
      <c r="BG5" s="288"/>
      <c r="BH5" s="288"/>
      <c r="BI5" s="288"/>
      <c r="BJ5" s="288"/>
      <c r="BK5" s="289"/>
      <c r="BL5" s="287" t="s">
        <v>5</v>
      </c>
      <c r="BM5" s="288"/>
      <c r="BN5" s="288"/>
      <c r="BO5" s="288"/>
      <c r="BP5" s="288"/>
      <c r="BQ5" s="288"/>
      <c r="BR5" s="289"/>
      <c r="BS5" s="287" t="s">
        <v>47</v>
      </c>
      <c r="BT5" s="288"/>
      <c r="BU5" s="288"/>
      <c r="BV5" s="288"/>
      <c r="BW5" s="289"/>
      <c r="BX5" s="287" t="s">
        <v>48</v>
      </c>
      <c r="BY5" s="288"/>
      <c r="BZ5" s="288"/>
      <c r="CA5" s="288"/>
      <c r="CB5" s="289"/>
      <c r="CC5" s="284" t="s">
        <v>49</v>
      </c>
      <c r="CD5" s="285"/>
      <c r="CE5" s="285"/>
      <c r="CF5" s="285"/>
      <c r="CG5" s="285"/>
      <c r="CH5" s="285"/>
      <c r="CI5" s="286"/>
      <c r="CJ5" s="287" t="s">
        <v>50</v>
      </c>
      <c r="CK5" s="288"/>
      <c r="CL5" s="288"/>
      <c r="CM5" s="288"/>
      <c r="CN5" s="288"/>
      <c r="CO5" s="289"/>
      <c r="CP5" s="287" t="s">
        <v>5</v>
      </c>
      <c r="CQ5" s="288"/>
      <c r="CR5" s="288"/>
      <c r="CS5" s="288"/>
      <c r="CT5" s="288"/>
      <c r="CU5" s="288"/>
      <c r="CV5" s="289"/>
      <c r="CW5" s="287" t="s">
        <v>47</v>
      </c>
      <c r="CX5" s="288"/>
      <c r="CY5" s="288"/>
      <c r="CZ5" s="288"/>
      <c r="DA5" s="289"/>
      <c r="DB5" s="287" t="s">
        <v>48</v>
      </c>
      <c r="DC5" s="288"/>
      <c r="DD5" s="288"/>
      <c r="DE5" s="288"/>
      <c r="DF5" s="289"/>
      <c r="DG5" s="284" t="s">
        <v>49</v>
      </c>
      <c r="DH5" s="285"/>
      <c r="DI5" s="285"/>
      <c r="DJ5" s="285"/>
      <c r="DK5" s="285"/>
      <c r="DL5" s="285"/>
      <c r="DM5" s="286"/>
      <c r="DN5" s="287" t="s">
        <v>50</v>
      </c>
      <c r="DO5" s="288"/>
      <c r="DP5" s="288"/>
      <c r="DQ5" s="288"/>
      <c r="DR5" s="288"/>
      <c r="DS5" s="289"/>
      <c r="DT5" s="284" t="s">
        <v>51</v>
      </c>
      <c r="DU5" s="285"/>
      <c r="DV5" s="285"/>
      <c r="DW5" s="285"/>
      <c r="DX5" s="285"/>
      <c r="DY5" s="285"/>
      <c r="DZ5" s="286"/>
      <c r="EA5" s="284" t="s">
        <v>52</v>
      </c>
      <c r="EB5" s="285"/>
      <c r="EC5" s="285"/>
      <c r="ED5" s="285"/>
      <c r="EE5" s="285"/>
      <c r="EF5" s="285"/>
      <c r="EG5" s="286"/>
      <c r="EH5" s="284" t="s">
        <v>53</v>
      </c>
      <c r="EI5" s="285"/>
      <c r="EJ5" s="285"/>
      <c r="EK5" s="285"/>
      <c r="EL5" s="286"/>
      <c r="EM5" s="284" t="s">
        <v>54</v>
      </c>
      <c r="EN5" s="285"/>
      <c r="EO5" s="285"/>
      <c r="EP5" s="285"/>
      <c r="EQ5" s="285"/>
      <c r="ER5" s="285"/>
      <c r="ES5" s="286"/>
      <c r="ET5" s="284" t="s">
        <v>51</v>
      </c>
      <c r="EU5" s="285"/>
      <c r="EV5" s="285"/>
      <c r="EW5" s="285"/>
      <c r="EX5" s="285"/>
      <c r="EY5" s="285"/>
      <c r="EZ5" s="286"/>
      <c r="FA5" s="284" t="s">
        <v>52</v>
      </c>
      <c r="FB5" s="285"/>
      <c r="FC5" s="285"/>
      <c r="FD5" s="285"/>
      <c r="FE5" s="285"/>
      <c r="FF5" s="285"/>
      <c r="FG5" s="286"/>
      <c r="FH5" s="284" t="s">
        <v>55</v>
      </c>
      <c r="FI5" s="285"/>
      <c r="FJ5" s="285"/>
      <c r="FK5" s="285"/>
      <c r="FL5" s="285"/>
      <c r="FM5" s="285"/>
      <c r="FN5" s="285"/>
      <c r="FO5" s="286"/>
      <c r="FP5" s="284" t="s">
        <v>56</v>
      </c>
      <c r="FQ5" s="285"/>
      <c r="FR5" s="285"/>
      <c r="FS5" s="285"/>
      <c r="FT5" s="286"/>
      <c r="FU5" s="284" t="s">
        <v>51</v>
      </c>
      <c r="FV5" s="285"/>
      <c r="FW5" s="285"/>
      <c r="FX5" s="285"/>
      <c r="FY5" s="285"/>
      <c r="FZ5" s="285"/>
      <c r="GA5" s="286"/>
      <c r="GB5" s="284" t="s">
        <v>52</v>
      </c>
      <c r="GC5" s="285"/>
      <c r="GD5" s="285"/>
      <c r="GE5" s="285"/>
      <c r="GF5" s="285"/>
      <c r="GG5" s="285"/>
      <c r="GH5" s="286"/>
      <c r="GI5" s="284" t="s">
        <v>57</v>
      </c>
      <c r="GJ5" s="285"/>
      <c r="GK5" s="285"/>
      <c r="GL5" s="285"/>
      <c r="GM5" s="286"/>
      <c r="GN5" s="284" t="s">
        <v>58</v>
      </c>
      <c r="GO5" s="285"/>
      <c r="GP5" s="285"/>
      <c r="GQ5" s="285"/>
      <c r="GR5" s="286"/>
      <c r="GS5" s="284" t="s">
        <v>59</v>
      </c>
      <c r="GT5" s="285"/>
      <c r="GU5" s="285"/>
      <c r="GV5" s="285"/>
      <c r="GW5" s="285"/>
      <c r="GX5" s="286"/>
      <c r="GY5" s="299"/>
      <c r="GZ5" s="300"/>
      <c r="HA5" s="300"/>
      <c r="HB5" s="300"/>
      <c r="HC5" s="300"/>
      <c r="HD5" s="300"/>
      <c r="HE5" s="300"/>
      <c r="HF5" s="301"/>
    </row>
    <row r="6" spans="2:214" ht="66.75" customHeight="1">
      <c r="B6" s="14" t="s">
        <v>19</v>
      </c>
      <c r="C6" s="10" t="s">
        <v>122</v>
      </c>
      <c r="D6" s="252">
        <f>AB6+U6+P6+K6</f>
        <v>17.45</v>
      </c>
      <c r="E6" s="253"/>
      <c r="F6" s="253"/>
      <c r="G6" s="253"/>
      <c r="H6" s="253"/>
      <c r="I6" s="253"/>
      <c r="J6" s="254"/>
      <c r="K6" s="252">
        <f>K7+K8+K9+K10+K12</f>
        <v>0.8725000000000002</v>
      </c>
      <c r="L6" s="253"/>
      <c r="M6" s="253"/>
      <c r="N6" s="253"/>
      <c r="O6" s="254"/>
      <c r="P6" s="252">
        <f>P7+P8+P9+P10+P12</f>
        <v>5.235</v>
      </c>
      <c r="Q6" s="253"/>
      <c r="R6" s="253"/>
      <c r="S6" s="253"/>
      <c r="T6" s="254"/>
      <c r="U6" s="252">
        <f>U7+U8+U9+U10+U12</f>
        <v>10.819</v>
      </c>
      <c r="V6" s="253"/>
      <c r="W6" s="253"/>
      <c r="X6" s="253"/>
      <c r="Y6" s="253"/>
      <c r="Z6" s="253"/>
      <c r="AA6" s="254"/>
      <c r="AB6" s="252">
        <f>AB7+AB8+AB9+AB10+AB12</f>
        <v>0.5235</v>
      </c>
      <c r="AC6" s="253"/>
      <c r="AD6" s="253"/>
      <c r="AE6" s="253"/>
      <c r="AF6" s="253"/>
      <c r="AG6" s="254"/>
      <c r="AH6" s="252">
        <f>AH7+AH10+AH9+AH8+AH12</f>
        <v>22.851400281</v>
      </c>
      <c r="AI6" s="253"/>
      <c r="AJ6" s="253"/>
      <c r="AK6" s="253"/>
      <c r="AL6" s="253"/>
      <c r="AM6" s="253"/>
      <c r="AN6" s="254"/>
      <c r="AO6" s="252">
        <f>AO8+AO9+AO10+AO11+AO12</f>
        <v>0</v>
      </c>
      <c r="AP6" s="253"/>
      <c r="AQ6" s="253"/>
      <c r="AR6" s="253"/>
      <c r="AS6" s="254"/>
      <c r="AT6" s="252">
        <f>AT7+AT8+AT9+AT10+AT12</f>
        <v>8.91143741</v>
      </c>
      <c r="AU6" s="253"/>
      <c r="AV6" s="253"/>
      <c r="AW6" s="253"/>
      <c r="AX6" s="254"/>
      <c r="AY6" s="252">
        <f>AY7+AY10+AY9+AY8+AY12</f>
        <v>12.346881691</v>
      </c>
      <c r="AZ6" s="253"/>
      <c r="BA6" s="253"/>
      <c r="BB6" s="253"/>
      <c r="BC6" s="253"/>
      <c r="BD6" s="253"/>
      <c r="BE6" s="254"/>
      <c r="BF6" s="252">
        <f>BF7+BF8+BF9+BF10+BF12</f>
        <v>1.59308118</v>
      </c>
      <c r="BG6" s="253"/>
      <c r="BH6" s="253"/>
      <c r="BI6" s="253"/>
      <c r="BJ6" s="253"/>
      <c r="BK6" s="254"/>
      <c r="BL6" s="252">
        <f aca="true" t="shared" si="0" ref="BL6:BL12">AH6-D6</f>
        <v>5.401400281000001</v>
      </c>
      <c r="BM6" s="253"/>
      <c r="BN6" s="253"/>
      <c r="BO6" s="253"/>
      <c r="BP6" s="253"/>
      <c r="BQ6" s="253"/>
      <c r="BR6" s="254"/>
      <c r="BS6" s="252">
        <f aca="true" t="shared" si="1" ref="BS6:BS12">AO6-K6</f>
        <v>-0.8725000000000002</v>
      </c>
      <c r="BT6" s="253"/>
      <c r="BU6" s="253"/>
      <c r="BV6" s="253"/>
      <c r="BW6" s="254"/>
      <c r="BX6" s="252">
        <f aca="true" t="shared" si="2" ref="BX6:BX12">AT6-P6</f>
        <v>3.6764374099999992</v>
      </c>
      <c r="BY6" s="253"/>
      <c r="BZ6" s="253"/>
      <c r="CA6" s="253"/>
      <c r="CB6" s="254"/>
      <c r="CC6" s="252">
        <f aca="true" t="shared" si="3" ref="CC6:CC12">AY6-U6</f>
        <v>1.5278816909999993</v>
      </c>
      <c r="CD6" s="253"/>
      <c r="CE6" s="253"/>
      <c r="CF6" s="253"/>
      <c r="CG6" s="253"/>
      <c r="CH6" s="253"/>
      <c r="CI6" s="254"/>
      <c r="CJ6" s="252">
        <f aca="true" t="shared" si="4" ref="CJ6:CJ12">BF6-AB6</f>
        <v>1.0695811800000001</v>
      </c>
      <c r="CK6" s="253"/>
      <c r="CL6" s="253"/>
      <c r="CM6" s="253"/>
      <c r="CN6" s="253"/>
      <c r="CO6" s="254"/>
      <c r="CP6" s="252">
        <f>CP7+CP10+CP9+CP8+CP12</f>
        <v>22.851400281</v>
      </c>
      <c r="CQ6" s="253"/>
      <c r="CR6" s="253"/>
      <c r="CS6" s="253"/>
      <c r="CT6" s="253"/>
      <c r="CU6" s="253"/>
      <c r="CV6" s="254"/>
      <c r="CW6" s="252">
        <f>CW8+CW9+CW10+CW11+CW12</f>
        <v>0</v>
      </c>
      <c r="CX6" s="253"/>
      <c r="CY6" s="253"/>
      <c r="CZ6" s="253"/>
      <c r="DA6" s="254"/>
      <c r="DB6" s="252">
        <f>DB7+DB8+DB9+DB10+DB12</f>
        <v>8.91143741</v>
      </c>
      <c r="DC6" s="253"/>
      <c r="DD6" s="253"/>
      <c r="DE6" s="253"/>
      <c r="DF6" s="254"/>
      <c r="DG6" s="252">
        <f>DG7+DG10+DG9+DG8+DG12</f>
        <v>12.346881691</v>
      </c>
      <c r="DH6" s="253"/>
      <c r="DI6" s="253"/>
      <c r="DJ6" s="253"/>
      <c r="DK6" s="253"/>
      <c r="DL6" s="253"/>
      <c r="DM6" s="254"/>
      <c r="DN6" s="252">
        <f>DN7+DN8+DN9+DN10+DN12</f>
        <v>1.59308118</v>
      </c>
      <c r="DO6" s="253"/>
      <c r="DP6" s="253"/>
      <c r="DQ6" s="253"/>
      <c r="DR6" s="253"/>
      <c r="DS6" s="254"/>
      <c r="DT6" s="237"/>
      <c r="DU6" s="238"/>
      <c r="DV6" s="238"/>
      <c r="DW6" s="238"/>
      <c r="DX6" s="238"/>
      <c r="DY6" s="238"/>
      <c r="DZ6" s="239"/>
      <c r="EA6" s="237"/>
      <c r="EB6" s="238"/>
      <c r="EC6" s="238"/>
      <c r="ED6" s="238"/>
      <c r="EE6" s="238"/>
      <c r="EF6" s="238"/>
      <c r="EG6" s="239"/>
      <c r="EH6" s="237"/>
      <c r="EI6" s="238"/>
      <c r="EJ6" s="238"/>
      <c r="EK6" s="238"/>
      <c r="EL6" s="239"/>
      <c r="EM6" s="237"/>
      <c r="EN6" s="238"/>
      <c r="EO6" s="238"/>
      <c r="EP6" s="238"/>
      <c r="EQ6" s="238"/>
      <c r="ER6" s="238"/>
      <c r="ES6" s="239"/>
      <c r="ET6" s="237"/>
      <c r="EU6" s="238"/>
      <c r="EV6" s="238"/>
      <c r="EW6" s="238"/>
      <c r="EX6" s="238"/>
      <c r="EY6" s="238"/>
      <c r="EZ6" s="239"/>
      <c r="FA6" s="237"/>
      <c r="FB6" s="238"/>
      <c r="FC6" s="238"/>
      <c r="FD6" s="238"/>
      <c r="FE6" s="238"/>
      <c r="FF6" s="238"/>
      <c r="FG6" s="239"/>
      <c r="FH6" s="237"/>
      <c r="FI6" s="238"/>
      <c r="FJ6" s="238"/>
      <c r="FK6" s="238"/>
      <c r="FL6" s="238"/>
      <c r="FM6" s="238"/>
      <c r="FN6" s="238"/>
      <c r="FO6" s="239"/>
      <c r="FP6" s="237"/>
      <c r="FQ6" s="238"/>
      <c r="FR6" s="238"/>
      <c r="FS6" s="238"/>
      <c r="FT6" s="239"/>
      <c r="FU6" s="237"/>
      <c r="FV6" s="238"/>
      <c r="FW6" s="238"/>
      <c r="FX6" s="238"/>
      <c r="FY6" s="238"/>
      <c r="FZ6" s="238"/>
      <c r="GA6" s="239"/>
      <c r="GB6" s="237"/>
      <c r="GC6" s="238"/>
      <c r="GD6" s="238"/>
      <c r="GE6" s="238"/>
      <c r="GF6" s="238"/>
      <c r="GG6" s="238"/>
      <c r="GH6" s="239"/>
      <c r="GI6" s="237"/>
      <c r="GJ6" s="238"/>
      <c r="GK6" s="238"/>
      <c r="GL6" s="238"/>
      <c r="GM6" s="239"/>
      <c r="GN6" s="237"/>
      <c r="GO6" s="238"/>
      <c r="GP6" s="238"/>
      <c r="GQ6" s="238"/>
      <c r="GR6" s="239"/>
      <c r="GS6" s="237"/>
      <c r="GT6" s="238"/>
      <c r="GU6" s="238"/>
      <c r="GV6" s="238"/>
      <c r="GW6" s="238"/>
      <c r="GX6" s="239"/>
      <c r="GY6" s="237"/>
      <c r="GZ6" s="238"/>
      <c r="HA6" s="238"/>
      <c r="HB6" s="238"/>
      <c r="HC6" s="238"/>
      <c r="HD6" s="238"/>
      <c r="HE6" s="238"/>
      <c r="HF6" s="243"/>
    </row>
    <row r="7" spans="2:214" ht="66.75" customHeight="1">
      <c r="B7" s="15" t="s">
        <v>33</v>
      </c>
      <c r="C7" s="30" t="s">
        <v>179</v>
      </c>
      <c r="D7" s="230">
        <v>5.7</v>
      </c>
      <c r="E7" s="231"/>
      <c r="F7" s="231"/>
      <c r="G7" s="231"/>
      <c r="H7" s="231"/>
      <c r="I7" s="231"/>
      <c r="J7" s="232"/>
      <c r="K7" s="230">
        <f aca="true" t="shared" si="5" ref="K7:K12">D7*5%</f>
        <v>0.28500000000000003</v>
      </c>
      <c r="L7" s="231"/>
      <c r="M7" s="231"/>
      <c r="N7" s="231"/>
      <c r="O7" s="232"/>
      <c r="P7" s="230">
        <f aca="true" t="shared" si="6" ref="P7:P12">D7*30%</f>
        <v>1.71</v>
      </c>
      <c r="Q7" s="231"/>
      <c r="R7" s="231"/>
      <c r="S7" s="231"/>
      <c r="T7" s="232"/>
      <c r="U7" s="230">
        <f>D7*62%</f>
        <v>3.5340000000000003</v>
      </c>
      <c r="V7" s="231"/>
      <c r="W7" s="231"/>
      <c r="X7" s="231"/>
      <c r="Y7" s="231"/>
      <c r="Z7" s="231"/>
      <c r="AA7" s="232"/>
      <c r="AB7" s="230">
        <f aca="true" t="shared" si="7" ref="AB7:AB12">D7*3%</f>
        <v>0.17099999999999999</v>
      </c>
      <c r="AC7" s="231"/>
      <c r="AD7" s="231"/>
      <c r="AE7" s="231"/>
      <c r="AF7" s="231"/>
      <c r="AG7" s="232"/>
      <c r="AH7" s="230">
        <f aca="true" t="shared" si="8" ref="AH7:AH12">AT7+AY7+AO7+BF7</f>
        <v>9.31374151</v>
      </c>
      <c r="AI7" s="231"/>
      <c r="AJ7" s="231"/>
      <c r="AK7" s="231"/>
      <c r="AL7" s="231"/>
      <c r="AM7" s="231"/>
      <c r="AN7" s="232"/>
      <c r="AO7" s="230">
        <v>0</v>
      </c>
      <c r="AP7" s="231"/>
      <c r="AQ7" s="231"/>
      <c r="AR7" s="231"/>
      <c r="AS7" s="232"/>
      <c r="AT7" s="230">
        <f>0.03904049+0.164786+0.20063322+1.2184518</f>
        <v>1.62291151</v>
      </c>
      <c r="AU7" s="231"/>
      <c r="AV7" s="231"/>
      <c r="AW7" s="231"/>
      <c r="AX7" s="232"/>
      <c r="AY7" s="230">
        <f>0.23284673+0.23170642+0.44800602+6.3597651</f>
        <v>7.2723242699999995</v>
      </c>
      <c r="AZ7" s="231"/>
      <c r="BA7" s="231"/>
      <c r="BB7" s="231"/>
      <c r="BC7" s="231"/>
      <c r="BD7" s="231"/>
      <c r="BE7" s="232"/>
      <c r="BF7" s="230">
        <f>0.00563376+0.01278647+0.05193169+0.34815381</f>
        <v>0.41850573</v>
      </c>
      <c r="BG7" s="231"/>
      <c r="BH7" s="231"/>
      <c r="BI7" s="231"/>
      <c r="BJ7" s="231"/>
      <c r="BK7" s="232"/>
      <c r="BL7" s="230">
        <f t="shared" si="0"/>
        <v>3.6137415099999997</v>
      </c>
      <c r="BM7" s="231"/>
      <c r="BN7" s="231"/>
      <c r="BO7" s="231"/>
      <c r="BP7" s="231"/>
      <c r="BQ7" s="231"/>
      <c r="BR7" s="232"/>
      <c r="BS7" s="230">
        <f t="shared" si="1"/>
        <v>-0.28500000000000003</v>
      </c>
      <c r="BT7" s="231"/>
      <c r="BU7" s="231"/>
      <c r="BV7" s="231"/>
      <c r="BW7" s="232"/>
      <c r="BX7" s="230">
        <f t="shared" si="2"/>
        <v>-0.08708848999999996</v>
      </c>
      <c r="BY7" s="231"/>
      <c r="BZ7" s="231"/>
      <c r="CA7" s="231"/>
      <c r="CB7" s="232"/>
      <c r="CC7" s="230">
        <f t="shared" si="3"/>
        <v>3.7383242699999992</v>
      </c>
      <c r="CD7" s="231"/>
      <c r="CE7" s="231"/>
      <c r="CF7" s="231"/>
      <c r="CG7" s="231"/>
      <c r="CH7" s="231"/>
      <c r="CI7" s="232"/>
      <c r="CJ7" s="230">
        <f t="shared" si="4"/>
        <v>0.24750573000000003</v>
      </c>
      <c r="CK7" s="231"/>
      <c r="CL7" s="231"/>
      <c r="CM7" s="231"/>
      <c r="CN7" s="231"/>
      <c r="CO7" s="232"/>
      <c r="CP7" s="230">
        <f aca="true" t="shared" si="9" ref="CP7:CP12">DB7+DG7+CW7+DN7</f>
        <v>9.31374151</v>
      </c>
      <c r="CQ7" s="231"/>
      <c r="CR7" s="231"/>
      <c r="CS7" s="231"/>
      <c r="CT7" s="231"/>
      <c r="CU7" s="231"/>
      <c r="CV7" s="232"/>
      <c r="CW7" s="230">
        <v>0</v>
      </c>
      <c r="CX7" s="231"/>
      <c r="CY7" s="231"/>
      <c r="CZ7" s="231"/>
      <c r="DA7" s="232"/>
      <c r="DB7" s="230">
        <f>0.03904049+0.164786+0.20063322+1.2184518</f>
        <v>1.62291151</v>
      </c>
      <c r="DC7" s="231"/>
      <c r="DD7" s="231"/>
      <c r="DE7" s="231"/>
      <c r="DF7" s="232"/>
      <c r="DG7" s="230">
        <f>0.23284673+0.23170642+0.44800602+6.3597651</f>
        <v>7.2723242699999995</v>
      </c>
      <c r="DH7" s="231"/>
      <c r="DI7" s="231"/>
      <c r="DJ7" s="231"/>
      <c r="DK7" s="231"/>
      <c r="DL7" s="231"/>
      <c r="DM7" s="232"/>
      <c r="DN7" s="230">
        <f>0.00563376+0.01278647+0.05193169+0.34815381</f>
        <v>0.41850573</v>
      </c>
      <c r="DO7" s="231"/>
      <c r="DP7" s="231"/>
      <c r="DQ7" s="231"/>
      <c r="DR7" s="231"/>
      <c r="DS7" s="232"/>
      <c r="DT7" s="237"/>
      <c r="DU7" s="238"/>
      <c r="DV7" s="238"/>
      <c r="DW7" s="238"/>
      <c r="DX7" s="238"/>
      <c r="DY7" s="238"/>
      <c r="DZ7" s="239"/>
      <c r="EA7" s="237"/>
      <c r="EB7" s="238"/>
      <c r="EC7" s="238"/>
      <c r="ED7" s="238"/>
      <c r="EE7" s="238"/>
      <c r="EF7" s="238"/>
      <c r="EG7" s="239"/>
      <c r="EH7" s="237"/>
      <c r="EI7" s="238"/>
      <c r="EJ7" s="238"/>
      <c r="EK7" s="238"/>
      <c r="EL7" s="239"/>
      <c r="EM7" s="237"/>
      <c r="EN7" s="238"/>
      <c r="EO7" s="238"/>
      <c r="EP7" s="238"/>
      <c r="EQ7" s="238"/>
      <c r="ER7" s="238"/>
      <c r="ES7" s="239"/>
      <c r="ET7" s="227"/>
      <c r="EU7" s="228"/>
      <c r="EV7" s="228"/>
      <c r="EW7" s="228"/>
      <c r="EX7" s="228"/>
      <c r="EY7" s="228"/>
      <c r="EZ7" s="229"/>
      <c r="FA7" s="227"/>
      <c r="FB7" s="228"/>
      <c r="FC7" s="228"/>
      <c r="FD7" s="228"/>
      <c r="FE7" s="228"/>
      <c r="FF7" s="228"/>
      <c r="FG7" s="229"/>
      <c r="FH7" s="227"/>
      <c r="FI7" s="228"/>
      <c r="FJ7" s="228"/>
      <c r="FK7" s="228"/>
      <c r="FL7" s="228"/>
      <c r="FM7" s="228"/>
      <c r="FN7" s="228"/>
      <c r="FO7" s="229"/>
      <c r="FP7" s="227"/>
      <c r="FQ7" s="228"/>
      <c r="FR7" s="228"/>
      <c r="FS7" s="228"/>
      <c r="FT7" s="229"/>
      <c r="FU7" s="237"/>
      <c r="FV7" s="238"/>
      <c r="FW7" s="238"/>
      <c r="FX7" s="238"/>
      <c r="FY7" s="238"/>
      <c r="FZ7" s="238"/>
      <c r="GA7" s="239"/>
      <c r="GB7" s="237"/>
      <c r="GC7" s="238"/>
      <c r="GD7" s="238"/>
      <c r="GE7" s="238"/>
      <c r="GF7" s="238"/>
      <c r="GG7" s="238"/>
      <c r="GH7" s="239"/>
      <c r="GJ7" s="43"/>
      <c r="GK7" s="43"/>
      <c r="GL7" s="43"/>
      <c r="GM7" s="44"/>
      <c r="GN7" s="45"/>
      <c r="GO7" s="43"/>
      <c r="GP7" s="43"/>
      <c r="GQ7" s="43"/>
      <c r="GR7" s="44"/>
      <c r="GY7" s="237"/>
      <c r="GZ7" s="238"/>
      <c r="HA7" s="238"/>
      <c r="HB7" s="238"/>
      <c r="HC7" s="238"/>
      <c r="HD7" s="238"/>
      <c r="HE7" s="238"/>
      <c r="HF7" s="243"/>
    </row>
    <row r="8" spans="2:214" ht="57.75" customHeight="1">
      <c r="B8" s="15" t="s">
        <v>34</v>
      </c>
      <c r="C8" s="30" t="s">
        <v>180</v>
      </c>
      <c r="D8" s="230">
        <v>6.5</v>
      </c>
      <c r="E8" s="231"/>
      <c r="F8" s="231"/>
      <c r="G8" s="231"/>
      <c r="H8" s="231"/>
      <c r="I8" s="231"/>
      <c r="J8" s="232"/>
      <c r="K8" s="230">
        <f t="shared" si="5"/>
        <v>0.325</v>
      </c>
      <c r="L8" s="231"/>
      <c r="M8" s="231"/>
      <c r="N8" s="231"/>
      <c r="O8" s="232"/>
      <c r="P8" s="230">
        <f t="shared" si="6"/>
        <v>1.95</v>
      </c>
      <c r="Q8" s="231"/>
      <c r="R8" s="231"/>
      <c r="S8" s="231"/>
      <c r="T8" s="232"/>
      <c r="U8" s="230">
        <f>D8*62%</f>
        <v>4.03</v>
      </c>
      <c r="V8" s="231"/>
      <c r="W8" s="231"/>
      <c r="X8" s="231"/>
      <c r="Y8" s="231"/>
      <c r="Z8" s="231"/>
      <c r="AA8" s="232"/>
      <c r="AB8" s="230">
        <f t="shared" si="7"/>
        <v>0.195</v>
      </c>
      <c r="AC8" s="231"/>
      <c r="AD8" s="231"/>
      <c r="AE8" s="231"/>
      <c r="AF8" s="231"/>
      <c r="AG8" s="232"/>
      <c r="AH8" s="233">
        <f t="shared" si="8"/>
        <v>9.403960250999999</v>
      </c>
      <c r="AI8" s="234"/>
      <c r="AJ8" s="234"/>
      <c r="AK8" s="234"/>
      <c r="AL8" s="234"/>
      <c r="AM8" s="234"/>
      <c r="AN8" s="235"/>
      <c r="AO8" s="230">
        <v>0</v>
      </c>
      <c r="AP8" s="231"/>
      <c r="AQ8" s="231"/>
      <c r="AR8" s="231"/>
      <c r="AS8" s="232"/>
      <c r="AT8" s="230">
        <f>0.44026539+0.98920437+0.07261624+1.62132171+1.4140048+0.62402731+0.59275774</f>
        <v>5.754197559999999</v>
      </c>
      <c r="AU8" s="231"/>
      <c r="AV8" s="231"/>
      <c r="AW8" s="231"/>
      <c r="AX8" s="232"/>
      <c r="AY8" s="230">
        <f>0.24922591+0.53734704+0.90518468+0.868907951+0.23084014</f>
        <v>2.7915057210000005</v>
      </c>
      <c r="AZ8" s="231"/>
      <c r="BA8" s="231"/>
      <c r="BB8" s="231"/>
      <c r="BC8" s="231"/>
      <c r="BD8" s="231"/>
      <c r="BE8" s="232"/>
      <c r="BF8" s="230">
        <f>0.06349077+0.16537104+0.27922344+0.2515792+0.09859252</f>
        <v>0.8582569699999999</v>
      </c>
      <c r="BG8" s="231"/>
      <c r="BH8" s="231"/>
      <c r="BI8" s="231"/>
      <c r="BJ8" s="231"/>
      <c r="BK8" s="232"/>
      <c r="BL8" s="230">
        <f>AH8-D8</f>
        <v>2.903960250999999</v>
      </c>
      <c r="BM8" s="231"/>
      <c r="BN8" s="231"/>
      <c r="BO8" s="231"/>
      <c r="BP8" s="231"/>
      <c r="BQ8" s="231"/>
      <c r="BR8" s="232"/>
      <c r="BS8" s="230">
        <f t="shared" si="1"/>
        <v>-0.325</v>
      </c>
      <c r="BT8" s="231"/>
      <c r="BU8" s="231"/>
      <c r="BV8" s="231"/>
      <c r="BW8" s="232"/>
      <c r="BX8" s="230">
        <f t="shared" si="2"/>
        <v>3.8041975599999986</v>
      </c>
      <c r="BY8" s="231"/>
      <c r="BZ8" s="231"/>
      <c r="CA8" s="231"/>
      <c r="CB8" s="232"/>
      <c r="CC8" s="230">
        <f t="shared" si="3"/>
        <v>-1.2384942789999998</v>
      </c>
      <c r="CD8" s="231"/>
      <c r="CE8" s="231"/>
      <c r="CF8" s="231"/>
      <c r="CG8" s="231"/>
      <c r="CH8" s="231"/>
      <c r="CI8" s="232"/>
      <c r="CJ8" s="230">
        <f t="shared" si="4"/>
        <v>0.66325697</v>
      </c>
      <c r="CK8" s="231"/>
      <c r="CL8" s="231"/>
      <c r="CM8" s="231"/>
      <c r="CN8" s="231"/>
      <c r="CO8" s="232"/>
      <c r="CP8" s="233">
        <f t="shared" si="9"/>
        <v>9.403960250999999</v>
      </c>
      <c r="CQ8" s="234"/>
      <c r="CR8" s="234"/>
      <c r="CS8" s="234"/>
      <c r="CT8" s="234"/>
      <c r="CU8" s="234"/>
      <c r="CV8" s="235"/>
      <c r="CW8" s="230">
        <v>0</v>
      </c>
      <c r="CX8" s="231"/>
      <c r="CY8" s="231"/>
      <c r="CZ8" s="231"/>
      <c r="DA8" s="232"/>
      <c r="DB8" s="230">
        <f>0.44026539+0.98920437+0.07261624+1.62132171+1.4140048+0.62402731+0.59275774</f>
        <v>5.754197559999999</v>
      </c>
      <c r="DC8" s="231"/>
      <c r="DD8" s="231"/>
      <c r="DE8" s="231"/>
      <c r="DF8" s="232"/>
      <c r="DG8" s="230">
        <f>0.24922591+0.53734704+0.90518468+0.868907951+0.23084014</f>
        <v>2.7915057210000005</v>
      </c>
      <c r="DH8" s="231"/>
      <c r="DI8" s="231"/>
      <c r="DJ8" s="231"/>
      <c r="DK8" s="231"/>
      <c r="DL8" s="231"/>
      <c r="DM8" s="232"/>
      <c r="DN8" s="230">
        <f>0.06349077+0.16537104+0.27922344+0.2515792+0.09859252</f>
        <v>0.8582569699999999</v>
      </c>
      <c r="DO8" s="231"/>
      <c r="DP8" s="231"/>
      <c r="DQ8" s="231"/>
      <c r="DR8" s="231"/>
      <c r="DS8" s="232"/>
      <c r="DT8" s="227"/>
      <c r="DU8" s="228"/>
      <c r="DV8" s="228"/>
      <c r="DW8" s="228"/>
      <c r="DX8" s="228"/>
      <c r="DY8" s="228"/>
      <c r="DZ8" s="229"/>
      <c r="EA8" s="227"/>
      <c r="EB8" s="228"/>
      <c r="EC8" s="228"/>
      <c r="ED8" s="228"/>
      <c r="EE8" s="228"/>
      <c r="EF8" s="228"/>
      <c r="EG8" s="229"/>
      <c r="EH8" s="227"/>
      <c r="EI8" s="228"/>
      <c r="EJ8" s="228"/>
      <c r="EK8" s="228"/>
      <c r="EL8" s="229"/>
      <c r="EM8" s="227"/>
      <c r="EN8" s="228"/>
      <c r="EO8" s="228"/>
      <c r="EP8" s="228"/>
      <c r="EQ8" s="228"/>
      <c r="ER8" s="228"/>
      <c r="ES8" s="229"/>
      <c r="ET8" s="227"/>
      <c r="EU8" s="228"/>
      <c r="EV8" s="228"/>
      <c r="EW8" s="228"/>
      <c r="EX8" s="228"/>
      <c r="EY8" s="228"/>
      <c r="EZ8" s="229"/>
      <c r="FA8" s="227"/>
      <c r="FB8" s="228"/>
      <c r="FC8" s="228"/>
      <c r="FD8" s="228"/>
      <c r="FE8" s="228"/>
      <c r="FF8" s="228"/>
      <c r="FG8" s="229"/>
      <c r="FH8" s="227"/>
      <c r="FI8" s="228"/>
      <c r="FJ8" s="228"/>
      <c r="FK8" s="228"/>
      <c r="FL8" s="228"/>
      <c r="FM8" s="228"/>
      <c r="FN8" s="228"/>
      <c r="FO8" s="229"/>
      <c r="FP8" s="227"/>
      <c r="FQ8" s="228"/>
      <c r="FR8" s="228"/>
      <c r="FS8" s="228"/>
      <c r="FT8" s="229"/>
      <c r="FU8" s="227">
        <v>2015</v>
      </c>
      <c r="FV8" s="228"/>
      <c r="FW8" s="228"/>
      <c r="FX8" s="228"/>
      <c r="FY8" s="228"/>
      <c r="FZ8" s="228"/>
      <c r="GA8" s="229"/>
      <c r="GB8" s="227">
        <v>10</v>
      </c>
      <c r="GC8" s="228"/>
      <c r="GD8" s="228"/>
      <c r="GE8" s="228"/>
      <c r="GF8" s="228"/>
      <c r="GG8" s="228"/>
      <c r="GH8" s="229"/>
      <c r="GI8" s="266" t="s">
        <v>166</v>
      </c>
      <c r="GJ8" s="267"/>
      <c r="GK8" s="267"/>
      <c r="GL8" s="267"/>
      <c r="GM8" s="268"/>
      <c r="GN8" s="266" t="s">
        <v>167</v>
      </c>
      <c r="GO8" s="267"/>
      <c r="GP8" s="267"/>
      <c r="GQ8" s="267"/>
      <c r="GR8" s="268"/>
      <c r="GS8" s="237">
        <v>7.635</v>
      </c>
      <c r="GT8" s="238"/>
      <c r="GU8" s="238"/>
      <c r="GV8" s="238"/>
      <c r="GW8" s="238"/>
      <c r="GX8" s="239"/>
      <c r="GY8" s="227"/>
      <c r="GZ8" s="228"/>
      <c r="HA8" s="228"/>
      <c r="HB8" s="228"/>
      <c r="HC8" s="228"/>
      <c r="HD8" s="228"/>
      <c r="HE8" s="228"/>
      <c r="HF8" s="244"/>
    </row>
    <row r="9" spans="2:214" ht="51" customHeight="1">
      <c r="B9" s="15" t="s">
        <v>35</v>
      </c>
      <c r="C9" s="30" t="s">
        <v>149</v>
      </c>
      <c r="D9" s="230">
        <v>4.75</v>
      </c>
      <c r="E9" s="231"/>
      <c r="F9" s="231"/>
      <c r="G9" s="231"/>
      <c r="H9" s="231"/>
      <c r="I9" s="231"/>
      <c r="J9" s="232"/>
      <c r="K9" s="230">
        <f t="shared" si="5"/>
        <v>0.23750000000000002</v>
      </c>
      <c r="L9" s="231"/>
      <c r="M9" s="231"/>
      <c r="N9" s="231"/>
      <c r="O9" s="232"/>
      <c r="P9" s="230">
        <f t="shared" si="6"/>
        <v>1.425</v>
      </c>
      <c r="Q9" s="231"/>
      <c r="R9" s="231"/>
      <c r="S9" s="231"/>
      <c r="T9" s="232"/>
      <c r="U9" s="230">
        <f>D9*62%</f>
        <v>2.945</v>
      </c>
      <c r="V9" s="231"/>
      <c r="W9" s="231"/>
      <c r="X9" s="231"/>
      <c r="Y9" s="231"/>
      <c r="Z9" s="231"/>
      <c r="AA9" s="232"/>
      <c r="AB9" s="230">
        <f t="shared" si="7"/>
        <v>0.1425</v>
      </c>
      <c r="AC9" s="231"/>
      <c r="AD9" s="231"/>
      <c r="AE9" s="231"/>
      <c r="AF9" s="231"/>
      <c r="AG9" s="232"/>
      <c r="AH9" s="233">
        <f t="shared" si="8"/>
        <v>3.7270946200000004</v>
      </c>
      <c r="AI9" s="234"/>
      <c r="AJ9" s="234"/>
      <c r="AK9" s="234"/>
      <c r="AL9" s="234"/>
      <c r="AM9" s="234"/>
      <c r="AN9" s="235"/>
      <c r="AO9" s="230">
        <v>0</v>
      </c>
      <c r="AP9" s="231"/>
      <c r="AQ9" s="231"/>
      <c r="AR9" s="231"/>
      <c r="AS9" s="232"/>
      <c r="AT9" s="230">
        <v>1.12772444</v>
      </c>
      <c r="AU9" s="231"/>
      <c r="AV9" s="231"/>
      <c r="AW9" s="231"/>
      <c r="AX9" s="232"/>
      <c r="AY9" s="230">
        <f>0.99560262+0.45255308+0.834896</f>
        <v>2.2830517</v>
      </c>
      <c r="AZ9" s="231"/>
      <c r="BA9" s="231"/>
      <c r="BB9" s="231"/>
      <c r="BC9" s="231"/>
      <c r="BD9" s="231"/>
      <c r="BE9" s="232"/>
      <c r="BF9" s="230">
        <f>0.16110108+0.1552174</f>
        <v>0.31631848</v>
      </c>
      <c r="BG9" s="231"/>
      <c r="BH9" s="231"/>
      <c r="BI9" s="231"/>
      <c r="BJ9" s="231"/>
      <c r="BK9" s="232"/>
      <c r="BL9" s="230">
        <f t="shared" si="0"/>
        <v>-1.0229053799999996</v>
      </c>
      <c r="BM9" s="231"/>
      <c r="BN9" s="231"/>
      <c r="BO9" s="231"/>
      <c r="BP9" s="231"/>
      <c r="BQ9" s="231"/>
      <c r="BR9" s="232"/>
      <c r="BS9" s="230">
        <f t="shared" si="1"/>
        <v>-0.23750000000000002</v>
      </c>
      <c r="BT9" s="231"/>
      <c r="BU9" s="231"/>
      <c r="BV9" s="231"/>
      <c r="BW9" s="232"/>
      <c r="BX9" s="230">
        <f t="shared" si="2"/>
        <v>-0.2972755600000001</v>
      </c>
      <c r="BY9" s="231"/>
      <c r="BZ9" s="231"/>
      <c r="CA9" s="231"/>
      <c r="CB9" s="232"/>
      <c r="CC9" s="230">
        <f t="shared" si="3"/>
        <v>-0.6619482999999997</v>
      </c>
      <c r="CD9" s="231"/>
      <c r="CE9" s="231"/>
      <c r="CF9" s="231"/>
      <c r="CG9" s="231"/>
      <c r="CH9" s="231"/>
      <c r="CI9" s="232"/>
      <c r="CJ9" s="230">
        <f t="shared" si="4"/>
        <v>0.17381848000000003</v>
      </c>
      <c r="CK9" s="231"/>
      <c r="CL9" s="231"/>
      <c r="CM9" s="231"/>
      <c r="CN9" s="231"/>
      <c r="CO9" s="232"/>
      <c r="CP9" s="233">
        <f t="shared" si="9"/>
        <v>3.7270946200000004</v>
      </c>
      <c r="CQ9" s="234"/>
      <c r="CR9" s="234"/>
      <c r="CS9" s="234"/>
      <c r="CT9" s="234"/>
      <c r="CU9" s="234"/>
      <c r="CV9" s="235"/>
      <c r="CW9" s="230">
        <v>0</v>
      </c>
      <c r="CX9" s="231"/>
      <c r="CY9" s="231"/>
      <c r="CZ9" s="231"/>
      <c r="DA9" s="232"/>
      <c r="DB9" s="230">
        <v>1.12772444</v>
      </c>
      <c r="DC9" s="231"/>
      <c r="DD9" s="231"/>
      <c r="DE9" s="231"/>
      <c r="DF9" s="232"/>
      <c r="DG9" s="230">
        <f>0.99560262+0.45255308+0.834896</f>
        <v>2.2830517</v>
      </c>
      <c r="DH9" s="231"/>
      <c r="DI9" s="231"/>
      <c r="DJ9" s="231"/>
      <c r="DK9" s="231"/>
      <c r="DL9" s="231"/>
      <c r="DM9" s="232"/>
      <c r="DN9" s="230">
        <f>0.16110108+0.1552174</f>
        <v>0.31631848</v>
      </c>
      <c r="DO9" s="231"/>
      <c r="DP9" s="231"/>
      <c r="DQ9" s="231"/>
      <c r="DR9" s="231"/>
      <c r="DS9" s="232"/>
      <c r="DT9" s="227"/>
      <c r="DU9" s="228"/>
      <c r="DV9" s="228"/>
      <c r="DW9" s="228"/>
      <c r="DX9" s="228"/>
      <c r="DY9" s="228"/>
      <c r="DZ9" s="229"/>
      <c r="EA9" s="227"/>
      <c r="EB9" s="228"/>
      <c r="EC9" s="228"/>
      <c r="ED9" s="228"/>
      <c r="EE9" s="228"/>
      <c r="EF9" s="228"/>
      <c r="EG9" s="229"/>
      <c r="EH9" s="227"/>
      <c r="EI9" s="228"/>
      <c r="EJ9" s="228"/>
      <c r="EK9" s="228"/>
      <c r="EL9" s="229"/>
      <c r="EM9" s="227"/>
      <c r="EN9" s="228"/>
      <c r="EO9" s="228"/>
      <c r="EP9" s="228"/>
      <c r="EQ9" s="228"/>
      <c r="ER9" s="228"/>
      <c r="ES9" s="229"/>
      <c r="ET9" s="227"/>
      <c r="EU9" s="228"/>
      <c r="EV9" s="228"/>
      <c r="EW9" s="228"/>
      <c r="EX9" s="228"/>
      <c r="EY9" s="228"/>
      <c r="EZ9" s="229"/>
      <c r="FA9" s="227"/>
      <c r="FB9" s="228"/>
      <c r="FC9" s="228"/>
      <c r="FD9" s="228"/>
      <c r="FE9" s="228"/>
      <c r="FF9" s="228"/>
      <c r="FG9" s="229"/>
      <c r="FH9" s="227"/>
      <c r="FI9" s="228"/>
      <c r="FJ9" s="228"/>
      <c r="FK9" s="228"/>
      <c r="FL9" s="228"/>
      <c r="FM9" s="228"/>
      <c r="FN9" s="228"/>
      <c r="FO9" s="229"/>
      <c r="FP9" s="227"/>
      <c r="FQ9" s="228"/>
      <c r="FR9" s="228"/>
      <c r="FS9" s="228"/>
      <c r="FT9" s="229"/>
      <c r="FU9" s="227">
        <v>2015</v>
      </c>
      <c r="FV9" s="228"/>
      <c r="FW9" s="228"/>
      <c r="FX9" s="228"/>
      <c r="FY9" s="228"/>
      <c r="FZ9" s="228"/>
      <c r="GA9" s="229"/>
      <c r="GB9" s="227">
        <v>10</v>
      </c>
      <c r="GC9" s="228"/>
      <c r="GD9" s="228"/>
      <c r="GE9" s="228"/>
      <c r="GF9" s="228"/>
      <c r="GG9" s="228"/>
      <c r="GH9" s="229"/>
      <c r="GI9" s="266" t="s">
        <v>181</v>
      </c>
      <c r="GJ9" s="267"/>
      <c r="GK9" s="267"/>
      <c r="GL9" s="267"/>
      <c r="GM9" s="268"/>
      <c r="GN9" s="266" t="s">
        <v>182</v>
      </c>
      <c r="GO9" s="267"/>
      <c r="GP9" s="267"/>
      <c r="GQ9" s="267"/>
      <c r="GR9" s="268"/>
      <c r="GS9" s="227">
        <v>4.446</v>
      </c>
      <c r="GT9" s="228"/>
      <c r="GU9" s="228"/>
      <c r="GV9" s="228"/>
      <c r="GW9" s="228"/>
      <c r="GX9" s="229"/>
      <c r="GY9" s="227"/>
      <c r="GZ9" s="228"/>
      <c r="HA9" s="228"/>
      <c r="HB9" s="228"/>
      <c r="HC9" s="228"/>
      <c r="HD9" s="228"/>
      <c r="HE9" s="228"/>
      <c r="HF9" s="244"/>
    </row>
    <row r="10" spans="2:214" ht="49.5" customHeight="1" hidden="1">
      <c r="B10" s="15" t="s">
        <v>36</v>
      </c>
      <c r="C10" s="112" t="s">
        <v>158</v>
      </c>
      <c r="D10" s="230">
        <v>0</v>
      </c>
      <c r="E10" s="231"/>
      <c r="F10" s="231"/>
      <c r="G10" s="231"/>
      <c r="H10" s="231"/>
      <c r="I10" s="231"/>
      <c r="J10" s="232"/>
      <c r="K10" s="230">
        <f t="shared" si="5"/>
        <v>0</v>
      </c>
      <c r="L10" s="231"/>
      <c r="M10" s="231"/>
      <c r="N10" s="231"/>
      <c r="O10" s="232"/>
      <c r="P10" s="230">
        <f t="shared" si="6"/>
        <v>0</v>
      </c>
      <c r="Q10" s="231"/>
      <c r="R10" s="231"/>
      <c r="S10" s="231"/>
      <c r="T10" s="232"/>
      <c r="U10" s="230">
        <f>D10*62%</f>
        <v>0</v>
      </c>
      <c r="V10" s="231"/>
      <c r="W10" s="231"/>
      <c r="X10" s="231"/>
      <c r="Y10" s="231"/>
      <c r="Z10" s="231"/>
      <c r="AA10" s="232"/>
      <c r="AB10" s="230">
        <f t="shared" si="7"/>
        <v>0</v>
      </c>
      <c r="AC10" s="231"/>
      <c r="AD10" s="231"/>
      <c r="AE10" s="231"/>
      <c r="AF10" s="231"/>
      <c r="AG10" s="232"/>
      <c r="AH10" s="233">
        <f t="shared" si="8"/>
        <v>0</v>
      </c>
      <c r="AI10" s="234"/>
      <c r="AJ10" s="234"/>
      <c r="AK10" s="234"/>
      <c r="AL10" s="234"/>
      <c r="AM10" s="234"/>
      <c r="AN10" s="235"/>
      <c r="AO10" s="230">
        <v>0</v>
      </c>
      <c r="AP10" s="231"/>
      <c r="AQ10" s="231"/>
      <c r="AR10" s="231"/>
      <c r="AS10" s="232"/>
      <c r="AT10" s="230">
        <v>0</v>
      </c>
      <c r="AU10" s="231"/>
      <c r="AV10" s="231"/>
      <c r="AW10" s="231"/>
      <c r="AX10" s="232"/>
      <c r="AY10" s="230">
        <v>0</v>
      </c>
      <c r="AZ10" s="231"/>
      <c r="BA10" s="231"/>
      <c r="BB10" s="231"/>
      <c r="BC10" s="231"/>
      <c r="BD10" s="231"/>
      <c r="BE10" s="232"/>
      <c r="BF10" s="230">
        <v>0</v>
      </c>
      <c r="BG10" s="231"/>
      <c r="BH10" s="231"/>
      <c r="BI10" s="231"/>
      <c r="BJ10" s="231"/>
      <c r="BK10" s="232"/>
      <c r="BL10" s="230">
        <f t="shared" si="0"/>
        <v>0</v>
      </c>
      <c r="BM10" s="231"/>
      <c r="BN10" s="231"/>
      <c r="BO10" s="231"/>
      <c r="BP10" s="231"/>
      <c r="BQ10" s="231"/>
      <c r="BR10" s="232"/>
      <c r="BS10" s="230">
        <f t="shared" si="1"/>
        <v>0</v>
      </c>
      <c r="BT10" s="231"/>
      <c r="BU10" s="231"/>
      <c r="BV10" s="231"/>
      <c r="BW10" s="232"/>
      <c r="BX10" s="230">
        <f t="shared" si="2"/>
        <v>0</v>
      </c>
      <c r="BY10" s="231"/>
      <c r="BZ10" s="231"/>
      <c r="CA10" s="231"/>
      <c r="CB10" s="232"/>
      <c r="CC10" s="230">
        <f t="shared" si="3"/>
        <v>0</v>
      </c>
      <c r="CD10" s="231"/>
      <c r="CE10" s="231"/>
      <c r="CF10" s="231"/>
      <c r="CG10" s="231"/>
      <c r="CH10" s="231"/>
      <c r="CI10" s="232"/>
      <c r="CJ10" s="230">
        <f t="shared" si="4"/>
        <v>0</v>
      </c>
      <c r="CK10" s="231"/>
      <c r="CL10" s="231"/>
      <c r="CM10" s="231"/>
      <c r="CN10" s="231"/>
      <c r="CO10" s="232"/>
      <c r="CP10" s="233">
        <f t="shared" si="9"/>
        <v>0</v>
      </c>
      <c r="CQ10" s="234"/>
      <c r="CR10" s="234"/>
      <c r="CS10" s="234"/>
      <c r="CT10" s="234"/>
      <c r="CU10" s="234"/>
      <c r="CV10" s="235"/>
      <c r="CW10" s="230">
        <v>0</v>
      </c>
      <c r="CX10" s="231"/>
      <c r="CY10" s="231"/>
      <c r="CZ10" s="231"/>
      <c r="DA10" s="232"/>
      <c r="DB10" s="230">
        <v>0</v>
      </c>
      <c r="DC10" s="231"/>
      <c r="DD10" s="231"/>
      <c r="DE10" s="231"/>
      <c r="DF10" s="232"/>
      <c r="DG10" s="230">
        <v>0</v>
      </c>
      <c r="DH10" s="231"/>
      <c r="DI10" s="231"/>
      <c r="DJ10" s="231"/>
      <c r="DK10" s="231"/>
      <c r="DL10" s="231"/>
      <c r="DM10" s="232"/>
      <c r="DN10" s="230">
        <v>0</v>
      </c>
      <c r="DO10" s="231"/>
      <c r="DP10" s="231"/>
      <c r="DQ10" s="231"/>
      <c r="DR10" s="231"/>
      <c r="DS10" s="232"/>
      <c r="DT10" s="237"/>
      <c r="DU10" s="238"/>
      <c r="DV10" s="238"/>
      <c r="DW10" s="238"/>
      <c r="DX10" s="238"/>
      <c r="DY10" s="238"/>
      <c r="DZ10" s="239"/>
      <c r="EA10" s="237"/>
      <c r="EB10" s="238"/>
      <c r="EC10" s="238"/>
      <c r="ED10" s="238"/>
      <c r="EE10" s="238"/>
      <c r="EF10" s="238"/>
      <c r="EG10" s="239"/>
      <c r="EH10" s="237"/>
      <c r="EI10" s="238"/>
      <c r="EJ10" s="238"/>
      <c r="EK10" s="238"/>
      <c r="EL10" s="239"/>
      <c r="EM10" s="227"/>
      <c r="EN10" s="228"/>
      <c r="EO10" s="228"/>
      <c r="EP10" s="228"/>
      <c r="EQ10" s="228"/>
      <c r="ER10" s="228"/>
      <c r="ES10" s="229"/>
      <c r="ET10" s="227"/>
      <c r="EU10" s="228"/>
      <c r="EV10" s="228"/>
      <c r="EW10" s="228"/>
      <c r="EX10" s="228"/>
      <c r="EY10" s="228"/>
      <c r="EZ10" s="229"/>
      <c r="FA10" s="227"/>
      <c r="FB10" s="228"/>
      <c r="FC10" s="228"/>
      <c r="FD10" s="228"/>
      <c r="FE10" s="228"/>
      <c r="FF10" s="228"/>
      <c r="FG10" s="229"/>
      <c r="FH10" s="227"/>
      <c r="FI10" s="228"/>
      <c r="FJ10" s="228"/>
      <c r="FK10" s="228"/>
      <c r="FL10" s="228"/>
      <c r="FM10" s="228"/>
      <c r="FN10" s="228"/>
      <c r="FO10" s="229"/>
      <c r="FP10" s="227"/>
      <c r="FQ10" s="228"/>
      <c r="FR10" s="228"/>
      <c r="FS10" s="228"/>
      <c r="FT10" s="229"/>
      <c r="FU10" s="227"/>
      <c r="FV10" s="228"/>
      <c r="FW10" s="228"/>
      <c r="FX10" s="228"/>
      <c r="FY10" s="228"/>
      <c r="FZ10" s="228"/>
      <c r="GA10" s="229"/>
      <c r="GB10" s="227"/>
      <c r="GC10" s="228"/>
      <c r="GD10" s="228"/>
      <c r="GE10" s="228"/>
      <c r="GF10" s="228"/>
      <c r="GG10" s="228"/>
      <c r="GH10" s="229"/>
      <c r="GI10" s="227"/>
      <c r="GJ10" s="228"/>
      <c r="GK10" s="228"/>
      <c r="GL10" s="228"/>
      <c r="GM10" s="229"/>
      <c r="GN10" s="227"/>
      <c r="GO10" s="228"/>
      <c r="GP10" s="228"/>
      <c r="GQ10" s="228"/>
      <c r="GR10" s="229"/>
      <c r="GS10" s="227"/>
      <c r="GT10" s="228"/>
      <c r="GU10" s="228"/>
      <c r="GV10" s="228"/>
      <c r="GW10" s="228"/>
      <c r="GX10" s="229"/>
      <c r="GY10" s="227"/>
      <c r="GZ10" s="228"/>
      <c r="HA10" s="228"/>
      <c r="HB10" s="228"/>
      <c r="HC10" s="228"/>
      <c r="HD10" s="228"/>
      <c r="HE10" s="228"/>
      <c r="HF10" s="244"/>
    </row>
    <row r="11" spans="2:214" ht="51.75" customHeight="1" hidden="1">
      <c r="B11" s="15"/>
      <c r="C11" s="30" t="s">
        <v>150</v>
      </c>
      <c r="D11" s="230"/>
      <c r="E11" s="231"/>
      <c r="F11" s="231"/>
      <c r="G11" s="231"/>
      <c r="H11" s="231"/>
      <c r="I11" s="231"/>
      <c r="J11" s="232"/>
      <c r="K11" s="230">
        <f t="shared" si="5"/>
        <v>0</v>
      </c>
      <c r="L11" s="231"/>
      <c r="M11" s="231"/>
      <c r="N11" s="231"/>
      <c r="O11" s="232"/>
      <c r="P11" s="230">
        <f t="shared" si="6"/>
        <v>0</v>
      </c>
      <c r="Q11" s="231"/>
      <c r="R11" s="231"/>
      <c r="S11" s="231"/>
      <c r="T11" s="232"/>
      <c r="U11" s="230"/>
      <c r="V11" s="231"/>
      <c r="W11" s="231"/>
      <c r="X11" s="231"/>
      <c r="Y11" s="231"/>
      <c r="Z11" s="231"/>
      <c r="AA11" s="232"/>
      <c r="AB11" s="230">
        <f t="shared" si="7"/>
        <v>0</v>
      </c>
      <c r="AC11" s="231"/>
      <c r="AD11" s="231"/>
      <c r="AE11" s="231"/>
      <c r="AF11" s="231"/>
      <c r="AG11" s="232"/>
      <c r="AH11" s="233">
        <f t="shared" si="8"/>
        <v>0</v>
      </c>
      <c r="AI11" s="234"/>
      <c r="AJ11" s="234"/>
      <c r="AK11" s="234"/>
      <c r="AL11" s="234"/>
      <c r="AM11" s="234"/>
      <c r="AN11" s="235"/>
      <c r="AO11" s="230"/>
      <c r="AP11" s="231"/>
      <c r="AQ11" s="231"/>
      <c r="AR11" s="231"/>
      <c r="AS11" s="232"/>
      <c r="AT11" s="230"/>
      <c r="AU11" s="231"/>
      <c r="AV11" s="231"/>
      <c r="AW11" s="231"/>
      <c r="AX11" s="232"/>
      <c r="AY11" s="230"/>
      <c r="AZ11" s="231"/>
      <c r="BA11" s="231"/>
      <c r="BB11" s="231"/>
      <c r="BC11" s="231"/>
      <c r="BD11" s="231"/>
      <c r="BE11" s="232"/>
      <c r="BF11" s="230"/>
      <c r="BG11" s="231"/>
      <c r="BH11" s="231"/>
      <c r="BI11" s="231"/>
      <c r="BJ11" s="231"/>
      <c r="BK11" s="232"/>
      <c r="BL11" s="230">
        <f t="shared" si="0"/>
        <v>0</v>
      </c>
      <c r="BM11" s="231"/>
      <c r="BN11" s="231"/>
      <c r="BO11" s="231"/>
      <c r="BP11" s="231"/>
      <c r="BQ11" s="231"/>
      <c r="BR11" s="232"/>
      <c r="BS11" s="230">
        <f t="shared" si="1"/>
        <v>0</v>
      </c>
      <c r="BT11" s="231"/>
      <c r="BU11" s="231"/>
      <c r="BV11" s="231"/>
      <c r="BW11" s="232"/>
      <c r="BX11" s="230">
        <f t="shared" si="2"/>
        <v>0</v>
      </c>
      <c r="BY11" s="231"/>
      <c r="BZ11" s="231"/>
      <c r="CA11" s="231"/>
      <c r="CB11" s="232"/>
      <c r="CC11" s="230">
        <f t="shared" si="3"/>
        <v>0</v>
      </c>
      <c r="CD11" s="231"/>
      <c r="CE11" s="231"/>
      <c r="CF11" s="231"/>
      <c r="CG11" s="231"/>
      <c r="CH11" s="231"/>
      <c r="CI11" s="232"/>
      <c r="CJ11" s="230">
        <f t="shared" si="4"/>
        <v>0</v>
      </c>
      <c r="CK11" s="231"/>
      <c r="CL11" s="231"/>
      <c r="CM11" s="231"/>
      <c r="CN11" s="231"/>
      <c r="CO11" s="232"/>
      <c r="CP11" s="233">
        <f t="shared" si="9"/>
        <v>0</v>
      </c>
      <c r="CQ11" s="234"/>
      <c r="CR11" s="234"/>
      <c r="CS11" s="234"/>
      <c r="CT11" s="234"/>
      <c r="CU11" s="234"/>
      <c r="CV11" s="235"/>
      <c r="CW11" s="230"/>
      <c r="CX11" s="231"/>
      <c r="CY11" s="231"/>
      <c r="CZ11" s="231"/>
      <c r="DA11" s="232"/>
      <c r="DB11" s="230"/>
      <c r="DC11" s="231"/>
      <c r="DD11" s="231"/>
      <c r="DE11" s="231"/>
      <c r="DF11" s="232"/>
      <c r="DG11" s="230"/>
      <c r="DH11" s="231"/>
      <c r="DI11" s="231"/>
      <c r="DJ11" s="231"/>
      <c r="DK11" s="231"/>
      <c r="DL11" s="231"/>
      <c r="DM11" s="232"/>
      <c r="DN11" s="230"/>
      <c r="DO11" s="231"/>
      <c r="DP11" s="231"/>
      <c r="DQ11" s="231"/>
      <c r="DR11" s="231"/>
      <c r="DS11" s="232"/>
      <c r="DT11" s="227"/>
      <c r="DU11" s="228"/>
      <c r="DV11" s="228"/>
      <c r="DW11" s="228"/>
      <c r="DX11" s="228"/>
      <c r="DY11" s="228"/>
      <c r="DZ11" s="229"/>
      <c r="EA11" s="227"/>
      <c r="EB11" s="228"/>
      <c r="EC11" s="228"/>
      <c r="ED11" s="228"/>
      <c r="EE11" s="228"/>
      <c r="EF11" s="228"/>
      <c r="EG11" s="229"/>
      <c r="EH11" s="227"/>
      <c r="EI11" s="228"/>
      <c r="EJ11" s="228"/>
      <c r="EK11" s="228"/>
      <c r="EL11" s="229"/>
      <c r="EM11" s="227"/>
      <c r="EN11" s="228"/>
      <c r="EO11" s="228"/>
      <c r="EP11" s="228"/>
      <c r="EQ11" s="228"/>
      <c r="ER11" s="228"/>
      <c r="ES11" s="229"/>
      <c r="ET11" s="227"/>
      <c r="EU11" s="228"/>
      <c r="EV11" s="228"/>
      <c r="EW11" s="228"/>
      <c r="EX11" s="228"/>
      <c r="EY11" s="228"/>
      <c r="EZ11" s="229"/>
      <c r="FA11" s="227"/>
      <c r="FB11" s="228"/>
      <c r="FC11" s="228"/>
      <c r="FD11" s="228"/>
      <c r="FE11" s="228"/>
      <c r="FF11" s="228"/>
      <c r="FG11" s="229"/>
      <c r="FH11" s="227"/>
      <c r="FI11" s="228"/>
      <c r="FJ11" s="228"/>
      <c r="FK11" s="228"/>
      <c r="FL11" s="228"/>
      <c r="FM11" s="228"/>
      <c r="FN11" s="228"/>
      <c r="FO11" s="229"/>
      <c r="FP11" s="227"/>
      <c r="FQ11" s="228"/>
      <c r="FR11" s="228"/>
      <c r="FS11" s="228"/>
      <c r="FT11" s="229"/>
      <c r="FU11" s="227"/>
      <c r="FV11" s="228"/>
      <c r="FW11" s="228"/>
      <c r="FX11" s="228"/>
      <c r="FY11" s="228"/>
      <c r="FZ11" s="228"/>
      <c r="GA11" s="229"/>
      <c r="GB11" s="227"/>
      <c r="GC11" s="228"/>
      <c r="GD11" s="228"/>
      <c r="GE11" s="228"/>
      <c r="GF11" s="228"/>
      <c r="GG11" s="228"/>
      <c r="GH11" s="229"/>
      <c r="GI11" s="227"/>
      <c r="GJ11" s="228"/>
      <c r="GK11" s="228"/>
      <c r="GL11" s="228"/>
      <c r="GM11" s="229"/>
      <c r="GN11" s="227"/>
      <c r="GO11" s="228"/>
      <c r="GP11" s="228"/>
      <c r="GQ11" s="228"/>
      <c r="GR11" s="229"/>
      <c r="GS11" s="227"/>
      <c r="GT11" s="228"/>
      <c r="GU11" s="228"/>
      <c r="GV11" s="228"/>
      <c r="GW11" s="228"/>
      <c r="GX11" s="229"/>
      <c r="GY11" s="227"/>
      <c r="GZ11" s="228"/>
      <c r="HA11" s="228"/>
      <c r="HB11" s="228"/>
      <c r="HC11" s="228"/>
      <c r="HD11" s="228"/>
      <c r="HE11" s="228"/>
      <c r="HF11" s="244"/>
    </row>
    <row r="12" spans="2:214" ht="51.75" customHeight="1">
      <c r="B12" s="15" t="s">
        <v>93</v>
      </c>
      <c r="C12" s="30" t="s">
        <v>150</v>
      </c>
      <c r="D12" s="230">
        <v>0.5</v>
      </c>
      <c r="E12" s="231"/>
      <c r="F12" s="231"/>
      <c r="G12" s="231"/>
      <c r="H12" s="231"/>
      <c r="I12" s="231"/>
      <c r="J12" s="232"/>
      <c r="K12" s="230">
        <f t="shared" si="5"/>
        <v>0.025</v>
      </c>
      <c r="L12" s="231"/>
      <c r="M12" s="231"/>
      <c r="N12" s="231"/>
      <c r="O12" s="232"/>
      <c r="P12" s="230">
        <f t="shared" si="6"/>
        <v>0.15</v>
      </c>
      <c r="Q12" s="231"/>
      <c r="R12" s="231"/>
      <c r="S12" s="231"/>
      <c r="T12" s="232"/>
      <c r="U12" s="230">
        <f>D12*62%</f>
        <v>0.31</v>
      </c>
      <c r="V12" s="231"/>
      <c r="W12" s="231"/>
      <c r="X12" s="231"/>
      <c r="Y12" s="231"/>
      <c r="Z12" s="231"/>
      <c r="AA12" s="232"/>
      <c r="AB12" s="230">
        <f t="shared" si="7"/>
        <v>0.015</v>
      </c>
      <c r="AC12" s="231"/>
      <c r="AD12" s="231"/>
      <c r="AE12" s="231"/>
      <c r="AF12" s="231"/>
      <c r="AG12" s="232"/>
      <c r="AH12" s="233">
        <f t="shared" si="8"/>
        <v>0.4066039</v>
      </c>
      <c r="AI12" s="234"/>
      <c r="AJ12" s="234"/>
      <c r="AK12" s="234"/>
      <c r="AL12" s="234"/>
      <c r="AM12" s="234"/>
      <c r="AN12" s="235"/>
      <c r="AO12" s="230">
        <v>0</v>
      </c>
      <c r="AP12" s="231"/>
      <c r="AQ12" s="231"/>
      <c r="AR12" s="231"/>
      <c r="AS12" s="232"/>
      <c r="AT12" s="230">
        <v>0.4066039</v>
      </c>
      <c r="AU12" s="231"/>
      <c r="AV12" s="231"/>
      <c r="AW12" s="231"/>
      <c r="AX12" s="232"/>
      <c r="AY12" s="230">
        <v>0</v>
      </c>
      <c r="AZ12" s="231"/>
      <c r="BA12" s="231"/>
      <c r="BB12" s="231"/>
      <c r="BC12" s="231"/>
      <c r="BD12" s="231"/>
      <c r="BE12" s="232"/>
      <c r="BF12" s="230">
        <v>0</v>
      </c>
      <c r="BG12" s="231"/>
      <c r="BH12" s="231"/>
      <c r="BI12" s="231"/>
      <c r="BJ12" s="231"/>
      <c r="BK12" s="232"/>
      <c r="BL12" s="230">
        <f t="shared" si="0"/>
        <v>-0.09339609999999998</v>
      </c>
      <c r="BM12" s="231"/>
      <c r="BN12" s="231"/>
      <c r="BO12" s="231"/>
      <c r="BP12" s="231"/>
      <c r="BQ12" s="231"/>
      <c r="BR12" s="232"/>
      <c r="BS12" s="230">
        <f t="shared" si="1"/>
        <v>-0.025</v>
      </c>
      <c r="BT12" s="231"/>
      <c r="BU12" s="231"/>
      <c r="BV12" s="231"/>
      <c r="BW12" s="232"/>
      <c r="BX12" s="230">
        <f t="shared" si="2"/>
        <v>0.2566039</v>
      </c>
      <c r="BY12" s="231"/>
      <c r="BZ12" s="231"/>
      <c r="CA12" s="231"/>
      <c r="CB12" s="232"/>
      <c r="CC12" s="230">
        <f t="shared" si="3"/>
        <v>-0.31</v>
      </c>
      <c r="CD12" s="231"/>
      <c r="CE12" s="231"/>
      <c r="CF12" s="231"/>
      <c r="CG12" s="231"/>
      <c r="CH12" s="231"/>
      <c r="CI12" s="232"/>
      <c r="CJ12" s="230">
        <f t="shared" si="4"/>
        <v>-0.015</v>
      </c>
      <c r="CK12" s="231"/>
      <c r="CL12" s="231"/>
      <c r="CM12" s="231"/>
      <c r="CN12" s="231"/>
      <c r="CO12" s="232"/>
      <c r="CP12" s="233">
        <f t="shared" si="9"/>
        <v>0.4066039</v>
      </c>
      <c r="CQ12" s="234"/>
      <c r="CR12" s="234"/>
      <c r="CS12" s="234"/>
      <c r="CT12" s="234"/>
      <c r="CU12" s="234"/>
      <c r="CV12" s="235"/>
      <c r="CW12" s="230">
        <v>0</v>
      </c>
      <c r="CX12" s="231"/>
      <c r="CY12" s="231"/>
      <c r="CZ12" s="231"/>
      <c r="DA12" s="232"/>
      <c r="DB12" s="230">
        <v>0.4066039</v>
      </c>
      <c r="DC12" s="231"/>
      <c r="DD12" s="231"/>
      <c r="DE12" s="231"/>
      <c r="DF12" s="232"/>
      <c r="DG12" s="230">
        <v>0</v>
      </c>
      <c r="DH12" s="231"/>
      <c r="DI12" s="231"/>
      <c r="DJ12" s="231"/>
      <c r="DK12" s="231"/>
      <c r="DL12" s="231"/>
      <c r="DM12" s="232"/>
      <c r="DN12" s="230">
        <v>0</v>
      </c>
      <c r="DO12" s="231"/>
      <c r="DP12" s="231"/>
      <c r="DQ12" s="231"/>
      <c r="DR12" s="231"/>
      <c r="DS12" s="232"/>
      <c r="DT12" s="227"/>
      <c r="DU12" s="228"/>
      <c r="DV12" s="228"/>
      <c r="DW12" s="228"/>
      <c r="DX12" s="228"/>
      <c r="DY12" s="228"/>
      <c r="DZ12" s="229"/>
      <c r="EA12" s="227"/>
      <c r="EB12" s="228"/>
      <c r="EC12" s="228"/>
      <c r="ED12" s="228"/>
      <c r="EE12" s="228"/>
      <c r="EF12" s="228"/>
      <c r="EG12" s="229"/>
      <c r="EH12" s="227"/>
      <c r="EI12" s="228"/>
      <c r="EJ12" s="228"/>
      <c r="EK12" s="228"/>
      <c r="EL12" s="229"/>
      <c r="EM12" s="227"/>
      <c r="EN12" s="228"/>
      <c r="EO12" s="228"/>
      <c r="EP12" s="228"/>
      <c r="EQ12" s="228"/>
      <c r="ER12" s="228"/>
      <c r="ES12" s="229"/>
      <c r="ET12" s="227"/>
      <c r="EU12" s="228"/>
      <c r="EV12" s="228"/>
      <c r="EW12" s="228"/>
      <c r="EX12" s="228"/>
      <c r="EY12" s="228"/>
      <c r="EZ12" s="229"/>
      <c r="FA12" s="227"/>
      <c r="FB12" s="228"/>
      <c r="FC12" s="228"/>
      <c r="FD12" s="228"/>
      <c r="FE12" s="228"/>
      <c r="FF12" s="228"/>
      <c r="FG12" s="229"/>
      <c r="FH12" s="227"/>
      <c r="FI12" s="228"/>
      <c r="FJ12" s="228"/>
      <c r="FK12" s="228"/>
      <c r="FL12" s="228"/>
      <c r="FM12" s="228"/>
      <c r="FN12" s="228"/>
      <c r="FO12" s="229"/>
      <c r="FP12" s="227"/>
      <c r="FQ12" s="228"/>
      <c r="FR12" s="228"/>
      <c r="FS12" s="228"/>
      <c r="FT12" s="229"/>
      <c r="FU12" s="227"/>
      <c r="FV12" s="228"/>
      <c r="FW12" s="228"/>
      <c r="FX12" s="228"/>
      <c r="FY12" s="228"/>
      <c r="FZ12" s="228"/>
      <c r="GA12" s="229"/>
      <c r="GB12" s="227"/>
      <c r="GC12" s="228"/>
      <c r="GD12" s="228"/>
      <c r="GE12" s="228"/>
      <c r="GF12" s="228"/>
      <c r="GG12" s="228"/>
      <c r="GH12" s="229"/>
      <c r="GI12" s="227"/>
      <c r="GJ12" s="228"/>
      <c r="GK12" s="228"/>
      <c r="GL12" s="228"/>
      <c r="GM12" s="229"/>
      <c r="GN12" s="227"/>
      <c r="GO12" s="228"/>
      <c r="GP12" s="228"/>
      <c r="GQ12" s="228"/>
      <c r="GR12" s="229"/>
      <c r="GS12" s="227"/>
      <c r="GT12" s="228"/>
      <c r="GU12" s="228"/>
      <c r="GV12" s="228"/>
      <c r="GW12" s="228"/>
      <c r="GX12" s="229"/>
      <c r="GY12" s="227"/>
      <c r="GZ12" s="228"/>
      <c r="HA12" s="228"/>
      <c r="HB12" s="228"/>
      <c r="HC12" s="228"/>
      <c r="HD12" s="228"/>
      <c r="HE12" s="228"/>
      <c r="HF12" s="244"/>
    </row>
    <row r="13" spans="2:214" ht="51.75" customHeight="1" hidden="1">
      <c r="B13" s="15" t="s">
        <v>161</v>
      </c>
      <c r="C13" s="30" t="s">
        <v>159</v>
      </c>
      <c r="D13" s="230">
        <v>0</v>
      </c>
      <c r="E13" s="231"/>
      <c r="F13" s="231"/>
      <c r="G13" s="231"/>
      <c r="H13" s="231"/>
      <c r="I13" s="231"/>
      <c r="J13" s="232"/>
      <c r="K13" s="230">
        <f>D13*5%</f>
        <v>0</v>
      </c>
      <c r="L13" s="231"/>
      <c r="M13" s="231"/>
      <c r="N13" s="231"/>
      <c r="O13" s="232"/>
      <c r="P13" s="230">
        <f>D13*30%</f>
        <v>0</v>
      </c>
      <c r="Q13" s="231"/>
      <c r="R13" s="231"/>
      <c r="S13" s="231"/>
      <c r="T13" s="232"/>
      <c r="U13" s="230">
        <f>D13*62%</f>
        <v>0</v>
      </c>
      <c r="V13" s="231"/>
      <c r="W13" s="231"/>
      <c r="X13" s="231"/>
      <c r="Y13" s="231"/>
      <c r="Z13" s="231"/>
      <c r="AA13" s="232"/>
      <c r="AB13" s="230">
        <f>D13*3%</f>
        <v>0</v>
      </c>
      <c r="AC13" s="231"/>
      <c r="AD13" s="231"/>
      <c r="AE13" s="231"/>
      <c r="AF13" s="231"/>
      <c r="AG13" s="232"/>
      <c r="AH13" s="233">
        <f>AT13+AY13+AO13+BF13</f>
        <v>0</v>
      </c>
      <c r="AI13" s="234"/>
      <c r="AJ13" s="234"/>
      <c r="AK13" s="234"/>
      <c r="AL13" s="234"/>
      <c r="AM13" s="234"/>
      <c r="AN13" s="235"/>
      <c r="AO13" s="230">
        <v>0</v>
      </c>
      <c r="AP13" s="231"/>
      <c r="AQ13" s="231"/>
      <c r="AR13" s="231"/>
      <c r="AS13" s="232"/>
      <c r="AT13" s="230">
        <v>0</v>
      </c>
      <c r="AU13" s="231"/>
      <c r="AV13" s="231"/>
      <c r="AW13" s="231"/>
      <c r="AX13" s="232"/>
      <c r="AY13" s="230">
        <v>0</v>
      </c>
      <c r="AZ13" s="231"/>
      <c r="BA13" s="231"/>
      <c r="BB13" s="231"/>
      <c r="BC13" s="231"/>
      <c r="BD13" s="231"/>
      <c r="BE13" s="232"/>
      <c r="BF13" s="230">
        <v>0</v>
      </c>
      <c r="BG13" s="231"/>
      <c r="BH13" s="231"/>
      <c r="BI13" s="231"/>
      <c r="BJ13" s="231"/>
      <c r="BK13" s="232"/>
      <c r="BL13" s="230">
        <f>AH13-D13</f>
        <v>0</v>
      </c>
      <c r="BM13" s="231"/>
      <c r="BN13" s="231"/>
      <c r="BO13" s="231"/>
      <c r="BP13" s="231"/>
      <c r="BQ13" s="231"/>
      <c r="BR13" s="232"/>
      <c r="BS13" s="230">
        <f>AO13-K13</f>
        <v>0</v>
      </c>
      <c r="BT13" s="231"/>
      <c r="BU13" s="231"/>
      <c r="BV13" s="231"/>
      <c r="BW13" s="232"/>
      <c r="BX13" s="230">
        <f>AT13-P13</f>
        <v>0</v>
      </c>
      <c r="BY13" s="231"/>
      <c r="BZ13" s="231"/>
      <c r="CA13" s="231"/>
      <c r="CB13" s="232"/>
      <c r="CC13" s="230">
        <f>AY13-U13</f>
        <v>0</v>
      </c>
      <c r="CD13" s="231"/>
      <c r="CE13" s="231"/>
      <c r="CF13" s="231"/>
      <c r="CG13" s="231"/>
      <c r="CH13" s="231"/>
      <c r="CI13" s="232"/>
      <c r="CJ13" s="230">
        <f>BF13-AB13</f>
        <v>0</v>
      </c>
      <c r="CK13" s="231"/>
      <c r="CL13" s="231"/>
      <c r="CM13" s="231"/>
      <c r="CN13" s="231"/>
      <c r="CO13" s="232"/>
      <c r="CP13" s="233">
        <f>DB13+DG13+CW13+DN13</f>
        <v>0</v>
      </c>
      <c r="CQ13" s="234"/>
      <c r="CR13" s="234"/>
      <c r="CS13" s="234"/>
      <c r="CT13" s="234"/>
      <c r="CU13" s="234"/>
      <c r="CV13" s="235"/>
      <c r="CW13" s="230">
        <v>0</v>
      </c>
      <c r="CX13" s="231"/>
      <c r="CY13" s="231"/>
      <c r="CZ13" s="231"/>
      <c r="DA13" s="232"/>
      <c r="DB13" s="230">
        <v>0</v>
      </c>
      <c r="DC13" s="231"/>
      <c r="DD13" s="231"/>
      <c r="DE13" s="231"/>
      <c r="DF13" s="232"/>
      <c r="DG13" s="230">
        <v>0</v>
      </c>
      <c r="DH13" s="231"/>
      <c r="DI13" s="231"/>
      <c r="DJ13" s="231"/>
      <c r="DK13" s="231"/>
      <c r="DL13" s="231"/>
      <c r="DM13" s="232"/>
      <c r="DN13" s="230">
        <v>0</v>
      </c>
      <c r="DO13" s="231"/>
      <c r="DP13" s="231"/>
      <c r="DQ13" s="231"/>
      <c r="DR13" s="231"/>
      <c r="DS13" s="232"/>
      <c r="DT13" s="227"/>
      <c r="DU13" s="228"/>
      <c r="DV13" s="228"/>
      <c r="DW13" s="228"/>
      <c r="DX13" s="228"/>
      <c r="DY13" s="228"/>
      <c r="DZ13" s="229"/>
      <c r="EA13" s="227"/>
      <c r="EB13" s="228"/>
      <c r="EC13" s="228"/>
      <c r="ED13" s="228"/>
      <c r="EE13" s="228"/>
      <c r="EF13" s="228"/>
      <c r="EG13" s="229"/>
      <c r="EH13" s="227"/>
      <c r="EI13" s="228"/>
      <c r="EJ13" s="228"/>
      <c r="EK13" s="228"/>
      <c r="EL13" s="229"/>
      <c r="EM13" s="227"/>
      <c r="EN13" s="228"/>
      <c r="EO13" s="228"/>
      <c r="EP13" s="228"/>
      <c r="EQ13" s="228"/>
      <c r="ER13" s="228"/>
      <c r="ES13" s="229"/>
      <c r="ET13" s="227"/>
      <c r="EU13" s="228"/>
      <c r="EV13" s="228"/>
      <c r="EW13" s="228"/>
      <c r="EX13" s="228"/>
      <c r="EY13" s="228"/>
      <c r="EZ13" s="229"/>
      <c r="FA13" s="227"/>
      <c r="FB13" s="228"/>
      <c r="FC13" s="228"/>
      <c r="FD13" s="228"/>
      <c r="FE13" s="228"/>
      <c r="FF13" s="228"/>
      <c r="FG13" s="229"/>
      <c r="FH13" s="227"/>
      <c r="FI13" s="228"/>
      <c r="FJ13" s="228"/>
      <c r="FK13" s="228"/>
      <c r="FL13" s="228"/>
      <c r="FM13" s="228"/>
      <c r="FN13" s="228"/>
      <c r="FO13" s="229"/>
      <c r="FP13" s="227"/>
      <c r="FQ13" s="228"/>
      <c r="FR13" s="228"/>
      <c r="FS13" s="228"/>
      <c r="FT13" s="229"/>
      <c r="FU13" s="227"/>
      <c r="FV13" s="228"/>
      <c r="FW13" s="228"/>
      <c r="FX13" s="228"/>
      <c r="FY13" s="228"/>
      <c r="FZ13" s="228"/>
      <c r="GA13" s="229"/>
      <c r="GB13" s="227"/>
      <c r="GC13" s="228"/>
      <c r="GD13" s="228"/>
      <c r="GE13" s="228"/>
      <c r="GF13" s="228"/>
      <c r="GG13" s="228"/>
      <c r="GH13" s="229"/>
      <c r="GI13" s="227"/>
      <c r="GJ13" s="228"/>
      <c r="GK13" s="228"/>
      <c r="GL13" s="228"/>
      <c r="GM13" s="229"/>
      <c r="GN13" s="227"/>
      <c r="GO13" s="228"/>
      <c r="GP13" s="228"/>
      <c r="GQ13" s="228"/>
      <c r="GR13" s="229"/>
      <c r="GS13" s="227"/>
      <c r="GT13" s="228"/>
      <c r="GU13" s="228"/>
      <c r="GV13" s="228"/>
      <c r="GW13" s="228"/>
      <c r="GX13" s="229"/>
      <c r="GY13" s="227"/>
      <c r="GZ13" s="228"/>
      <c r="HA13" s="228"/>
      <c r="HB13" s="228"/>
      <c r="HC13" s="228"/>
      <c r="HD13" s="228"/>
      <c r="HE13" s="228"/>
      <c r="HF13" s="244"/>
    </row>
    <row r="14" spans="2:214" ht="32.25" customHeight="1">
      <c r="B14" s="51" t="s">
        <v>79</v>
      </c>
      <c r="C14" s="99" t="s">
        <v>152</v>
      </c>
      <c r="D14" s="252">
        <v>0</v>
      </c>
      <c r="E14" s="253"/>
      <c r="F14" s="253"/>
      <c r="G14" s="253"/>
      <c r="H14" s="253"/>
      <c r="I14" s="253"/>
      <c r="J14" s="254"/>
      <c r="K14" s="252">
        <v>0</v>
      </c>
      <c r="L14" s="253"/>
      <c r="M14" s="253"/>
      <c r="N14" s="253"/>
      <c r="O14" s="254"/>
      <c r="P14" s="252">
        <v>0</v>
      </c>
      <c r="Q14" s="253"/>
      <c r="R14" s="253"/>
      <c r="S14" s="253"/>
      <c r="T14" s="254"/>
      <c r="U14" s="252">
        <v>0</v>
      </c>
      <c r="V14" s="253"/>
      <c r="W14" s="253"/>
      <c r="X14" s="253"/>
      <c r="Y14" s="253"/>
      <c r="Z14" s="253"/>
      <c r="AA14" s="254"/>
      <c r="AB14" s="252">
        <v>0</v>
      </c>
      <c r="AC14" s="253"/>
      <c r="AD14" s="253"/>
      <c r="AE14" s="253"/>
      <c r="AF14" s="253"/>
      <c r="AG14" s="254"/>
      <c r="AH14" s="263">
        <v>0</v>
      </c>
      <c r="AI14" s="264"/>
      <c r="AJ14" s="264"/>
      <c r="AK14" s="264"/>
      <c r="AL14" s="264"/>
      <c r="AM14" s="264"/>
      <c r="AN14" s="265"/>
      <c r="AO14" s="252">
        <v>0</v>
      </c>
      <c r="AP14" s="253"/>
      <c r="AQ14" s="253"/>
      <c r="AR14" s="253"/>
      <c r="AS14" s="254"/>
      <c r="AT14" s="252">
        <v>0</v>
      </c>
      <c r="AU14" s="253"/>
      <c r="AV14" s="253"/>
      <c r="AW14" s="253"/>
      <c r="AX14" s="254"/>
      <c r="AY14" s="252">
        <v>0</v>
      </c>
      <c r="AZ14" s="253"/>
      <c r="BA14" s="253"/>
      <c r="BB14" s="253"/>
      <c r="BC14" s="253"/>
      <c r="BD14" s="253"/>
      <c r="BE14" s="254"/>
      <c r="BF14" s="252">
        <v>0</v>
      </c>
      <c r="BG14" s="253"/>
      <c r="BH14" s="253"/>
      <c r="BI14" s="253"/>
      <c r="BJ14" s="253"/>
      <c r="BK14" s="254"/>
      <c r="BL14" s="252">
        <v>0</v>
      </c>
      <c r="BM14" s="253"/>
      <c r="BN14" s="253"/>
      <c r="BO14" s="253"/>
      <c r="BP14" s="253"/>
      <c r="BQ14" s="253"/>
      <c r="BR14" s="254"/>
      <c r="BS14" s="252">
        <v>0</v>
      </c>
      <c r="BT14" s="253"/>
      <c r="BU14" s="253"/>
      <c r="BV14" s="253"/>
      <c r="BW14" s="254"/>
      <c r="BX14" s="252">
        <v>0</v>
      </c>
      <c r="BY14" s="253"/>
      <c r="BZ14" s="253"/>
      <c r="CA14" s="253"/>
      <c r="CB14" s="254"/>
      <c r="CC14" s="252">
        <v>0</v>
      </c>
      <c r="CD14" s="253"/>
      <c r="CE14" s="253"/>
      <c r="CF14" s="253"/>
      <c r="CG14" s="253"/>
      <c r="CH14" s="253"/>
      <c r="CI14" s="254"/>
      <c r="CJ14" s="252">
        <v>0</v>
      </c>
      <c r="CK14" s="253"/>
      <c r="CL14" s="253"/>
      <c r="CM14" s="253"/>
      <c r="CN14" s="253"/>
      <c r="CO14" s="254"/>
      <c r="CP14" s="263">
        <v>0</v>
      </c>
      <c r="CQ14" s="264"/>
      <c r="CR14" s="264"/>
      <c r="CS14" s="264"/>
      <c r="CT14" s="264"/>
      <c r="CU14" s="264"/>
      <c r="CV14" s="265"/>
      <c r="CW14" s="252">
        <v>0</v>
      </c>
      <c r="CX14" s="253"/>
      <c r="CY14" s="253"/>
      <c r="CZ14" s="253"/>
      <c r="DA14" s="254"/>
      <c r="DB14" s="252">
        <v>0</v>
      </c>
      <c r="DC14" s="253"/>
      <c r="DD14" s="253"/>
      <c r="DE14" s="253"/>
      <c r="DF14" s="254"/>
      <c r="DG14" s="252">
        <v>0</v>
      </c>
      <c r="DH14" s="253"/>
      <c r="DI14" s="253"/>
      <c r="DJ14" s="253"/>
      <c r="DK14" s="253"/>
      <c r="DL14" s="253"/>
      <c r="DM14" s="254"/>
      <c r="DN14" s="252">
        <v>0</v>
      </c>
      <c r="DO14" s="253"/>
      <c r="DP14" s="253"/>
      <c r="DQ14" s="253"/>
      <c r="DR14" s="253"/>
      <c r="DS14" s="254"/>
      <c r="DT14" s="227"/>
      <c r="DU14" s="228"/>
      <c r="DV14" s="228"/>
      <c r="DW14" s="228"/>
      <c r="DX14" s="228"/>
      <c r="DY14" s="228"/>
      <c r="DZ14" s="229"/>
      <c r="EA14" s="227"/>
      <c r="EB14" s="228"/>
      <c r="EC14" s="228"/>
      <c r="ED14" s="228"/>
      <c r="EE14" s="228"/>
      <c r="EF14" s="228"/>
      <c r="EG14" s="229"/>
      <c r="EH14" s="227"/>
      <c r="EI14" s="228"/>
      <c r="EJ14" s="228"/>
      <c r="EK14" s="228"/>
      <c r="EL14" s="229"/>
      <c r="EM14" s="227"/>
      <c r="EN14" s="228"/>
      <c r="EO14" s="228"/>
      <c r="EP14" s="228"/>
      <c r="EQ14" s="228"/>
      <c r="ER14" s="228"/>
      <c r="ES14" s="229"/>
      <c r="ET14" s="227"/>
      <c r="EU14" s="228"/>
      <c r="EV14" s="228"/>
      <c r="EW14" s="228"/>
      <c r="EX14" s="228"/>
      <c r="EY14" s="228"/>
      <c r="EZ14" s="229"/>
      <c r="FA14" s="227"/>
      <c r="FB14" s="228"/>
      <c r="FC14" s="228"/>
      <c r="FD14" s="228"/>
      <c r="FE14" s="228"/>
      <c r="FF14" s="228"/>
      <c r="FG14" s="229"/>
      <c r="FH14" s="227"/>
      <c r="FI14" s="228"/>
      <c r="FJ14" s="228"/>
      <c r="FK14" s="228"/>
      <c r="FL14" s="228"/>
      <c r="FM14" s="228"/>
      <c r="FN14" s="228"/>
      <c r="FO14" s="229"/>
      <c r="FP14" s="227"/>
      <c r="FQ14" s="228"/>
      <c r="FR14" s="228"/>
      <c r="FS14" s="228"/>
      <c r="FT14" s="229"/>
      <c r="FU14" s="227"/>
      <c r="FV14" s="228"/>
      <c r="FW14" s="228"/>
      <c r="FX14" s="228"/>
      <c r="FY14" s="228"/>
      <c r="FZ14" s="228"/>
      <c r="GA14" s="229"/>
      <c r="GB14" s="227"/>
      <c r="GC14" s="228"/>
      <c r="GD14" s="228"/>
      <c r="GE14" s="228"/>
      <c r="GF14" s="228"/>
      <c r="GG14" s="228"/>
      <c r="GH14" s="229"/>
      <c r="GI14" s="227"/>
      <c r="GJ14" s="228"/>
      <c r="GK14" s="228"/>
      <c r="GL14" s="228"/>
      <c r="GM14" s="229"/>
      <c r="GN14" s="227"/>
      <c r="GO14" s="228"/>
      <c r="GP14" s="228"/>
      <c r="GQ14" s="228"/>
      <c r="GR14" s="229"/>
      <c r="GS14" s="227"/>
      <c r="GT14" s="228"/>
      <c r="GU14" s="228"/>
      <c r="GV14" s="228"/>
      <c r="GW14" s="228"/>
      <c r="GX14" s="229"/>
      <c r="GY14" s="227"/>
      <c r="GZ14" s="228"/>
      <c r="HA14" s="228"/>
      <c r="HB14" s="228"/>
      <c r="HC14" s="228"/>
      <c r="HD14" s="228"/>
      <c r="HE14" s="228"/>
      <c r="HF14" s="244"/>
    </row>
    <row r="15" spans="2:214" ht="26.25" customHeight="1">
      <c r="B15" s="51" t="s">
        <v>87</v>
      </c>
      <c r="C15" s="99" t="s">
        <v>153</v>
      </c>
      <c r="D15" s="252">
        <v>0</v>
      </c>
      <c r="E15" s="253"/>
      <c r="F15" s="253"/>
      <c r="G15" s="253"/>
      <c r="H15" s="253"/>
      <c r="I15" s="253"/>
      <c r="J15" s="254"/>
      <c r="K15" s="252">
        <v>0</v>
      </c>
      <c r="L15" s="253"/>
      <c r="M15" s="253"/>
      <c r="N15" s="253"/>
      <c r="O15" s="254"/>
      <c r="P15" s="252">
        <v>0</v>
      </c>
      <c r="Q15" s="253"/>
      <c r="R15" s="253"/>
      <c r="S15" s="253"/>
      <c r="T15" s="254"/>
      <c r="U15" s="252">
        <v>0</v>
      </c>
      <c r="V15" s="253"/>
      <c r="W15" s="253"/>
      <c r="X15" s="253"/>
      <c r="Y15" s="253"/>
      <c r="Z15" s="253"/>
      <c r="AA15" s="254"/>
      <c r="AB15" s="252">
        <v>0</v>
      </c>
      <c r="AC15" s="253"/>
      <c r="AD15" s="253"/>
      <c r="AE15" s="253"/>
      <c r="AF15" s="253"/>
      <c r="AG15" s="254"/>
      <c r="AH15" s="263">
        <v>0</v>
      </c>
      <c r="AI15" s="264"/>
      <c r="AJ15" s="264"/>
      <c r="AK15" s="264"/>
      <c r="AL15" s="264"/>
      <c r="AM15" s="264"/>
      <c r="AN15" s="265"/>
      <c r="AO15" s="252">
        <v>0</v>
      </c>
      <c r="AP15" s="253"/>
      <c r="AQ15" s="253"/>
      <c r="AR15" s="253"/>
      <c r="AS15" s="254"/>
      <c r="AT15" s="252">
        <v>0</v>
      </c>
      <c r="AU15" s="253"/>
      <c r="AV15" s="253"/>
      <c r="AW15" s="253"/>
      <c r="AX15" s="254"/>
      <c r="AY15" s="252">
        <v>0</v>
      </c>
      <c r="AZ15" s="253"/>
      <c r="BA15" s="253"/>
      <c r="BB15" s="253"/>
      <c r="BC15" s="253"/>
      <c r="BD15" s="253"/>
      <c r="BE15" s="254"/>
      <c r="BF15" s="252">
        <v>0</v>
      </c>
      <c r="BG15" s="253"/>
      <c r="BH15" s="253"/>
      <c r="BI15" s="253"/>
      <c r="BJ15" s="253"/>
      <c r="BK15" s="254"/>
      <c r="BL15" s="252">
        <v>0</v>
      </c>
      <c r="BM15" s="253"/>
      <c r="BN15" s="253"/>
      <c r="BO15" s="253"/>
      <c r="BP15" s="253"/>
      <c r="BQ15" s="253"/>
      <c r="BR15" s="254"/>
      <c r="BS15" s="252">
        <v>0</v>
      </c>
      <c r="BT15" s="253"/>
      <c r="BU15" s="253"/>
      <c r="BV15" s="253"/>
      <c r="BW15" s="254"/>
      <c r="BX15" s="252">
        <v>0</v>
      </c>
      <c r="BY15" s="253"/>
      <c r="BZ15" s="253"/>
      <c r="CA15" s="253"/>
      <c r="CB15" s="254"/>
      <c r="CC15" s="252">
        <v>0</v>
      </c>
      <c r="CD15" s="253"/>
      <c r="CE15" s="253"/>
      <c r="CF15" s="253"/>
      <c r="CG15" s="253"/>
      <c r="CH15" s="253"/>
      <c r="CI15" s="254"/>
      <c r="CJ15" s="252">
        <v>0</v>
      </c>
      <c r="CK15" s="253"/>
      <c r="CL15" s="253"/>
      <c r="CM15" s="253"/>
      <c r="CN15" s="253"/>
      <c r="CO15" s="254"/>
      <c r="CP15" s="263">
        <v>0</v>
      </c>
      <c r="CQ15" s="264"/>
      <c r="CR15" s="264"/>
      <c r="CS15" s="264"/>
      <c r="CT15" s="264"/>
      <c r="CU15" s="264"/>
      <c r="CV15" s="265"/>
      <c r="CW15" s="252">
        <v>0</v>
      </c>
      <c r="CX15" s="253"/>
      <c r="CY15" s="253"/>
      <c r="CZ15" s="253"/>
      <c r="DA15" s="254"/>
      <c r="DB15" s="252">
        <v>0</v>
      </c>
      <c r="DC15" s="253"/>
      <c r="DD15" s="253"/>
      <c r="DE15" s="253"/>
      <c r="DF15" s="254"/>
      <c r="DG15" s="252">
        <v>0</v>
      </c>
      <c r="DH15" s="253"/>
      <c r="DI15" s="253"/>
      <c r="DJ15" s="253"/>
      <c r="DK15" s="253"/>
      <c r="DL15" s="253"/>
      <c r="DM15" s="254"/>
      <c r="DN15" s="252">
        <v>0</v>
      </c>
      <c r="DO15" s="253"/>
      <c r="DP15" s="253"/>
      <c r="DQ15" s="253"/>
      <c r="DR15" s="253"/>
      <c r="DS15" s="254"/>
      <c r="DT15" s="237"/>
      <c r="DU15" s="238"/>
      <c r="DV15" s="238"/>
      <c r="DW15" s="238"/>
      <c r="DX15" s="238"/>
      <c r="DY15" s="238"/>
      <c r="DZ15" s="239"/>
      <c r="EA15" s="237"/>
      <c r="EB15" s="238"/>
      <c r="EC15" s="238"/>
      <c r="ED15" s="238"/>
      <c r="EE15" s="238"/>
      <c r="EF15" s="238"/>
      <c r="EG15" s="239"/>
      <c r="EH15" s="237"/>
      <c r="EI15" s="238"/>
      <c r="EJ15" s="238"/>
      <c r="EK15" s="238"/>
      <c r="EL15" s="239"/>
      <c r="EM15" s="237"/>
      <c r="EN15" s="238"/>
      <c r="EO15" s="238"/>
      <c r="EP15" s="238"/>
      <c r="EQ15" s="238"/>
      <c r="ER15" s="238"/>
      <c r="ES15" s="239"/>
      <c r="ET15" s="237"/>
      <c r="EU15" s="238"/>
      <c r="EV15" s="238"/>
      <c r="EW15" s="238"/>
      <c r="EX15" s="238"/>
      <c r="EY15" s="238"/>
      <c r="EZ15" s="239"/>
      <c r="FA15" s="237"/>
      <c r="FB15" s="238"/>
      <c r="FC15" s="238"/>
      <c r="FD15" s="238"/>
      <c r="FE15" s="238"/>
      <c r="FF15" s="238"/>
      <c r="FG15" s="239"/>
      <c r="FH15" s="237"/>
      <c r="FI15" s="238"/>
      <c r="FJ15" s="238"/>
      <c r="FK15" s="238"/>
      <c r="FL15" s="238"/>
      <c r="FM15" s="238"/>
      <c r="FN15" s="238"/>
      <c r="FO15" s="239"/>
      <c r="FP15" s="237"/>
      <c r="FQ15" s="238"/>
      <c r="FR15" s="238"/>
      <c r="FS15" s="238"/>
      <c r="FT15" s="239"/>
      <c r="FU15" s="237"/>
      <c r="FV15" s="238"/>
      <c r="FW15" s="238"/>
      <c r="FX15" s="238"/>
      <c r="FY15" s="238"/>
      <c r="FZ15" s="238"/>
      <c r="GA15" s="239"/>
      <c r="GB15" s="237"/>
      <c r="GC15" s="238"/>
      <c r="GD15" s="238"/>
      <c r="GE15" s="238"/>
      <c r="GF15" s="238"/>
      <c r="GG15" s="238"/>
      <c r="GH15" s="239"/>
      <c r="GI15" s="237"/>
      <c r="GJ15" s="238"/>
      <c r="GK15" s="238"/>
      <c r="GL15" s="238"/>
      <c r="GM15" s="239"/>
      <c r="GN15" s="237"/>
      <c r="GO15" s="238"/>
      <c r="GP15" s="238"/>
      <c r="GQ15" s="238"/>
      <c r="GR15" s="239"/>
      <c r="GS15" s="237"/>
      <c r="GT15" s="238"/>
      <c r="GU15" s="238"/>
      <c r="GV15" s="238"/>
      <c r="GW15" s="238"/>
      <c r="GX15" s="239"/>
      <c r="GY15" s="237"/>
      <c r="GZ15" s="238"/>
      <c r="HA15" s="238"/>
      <c r="HB15" s="238"/>
      <c r="HC15" s="238"/>
      <c r="HD15" s="238"/>
      <c r="HE15" s="238"/>
      <c r="HF15" s="243"/>
    </row>
    <row r="16" spans="2:214" ht="54" customHeight="1">
      <c r="B16" s="51" t="s">
        <v>89</v>
      </c>
      <c r="C16" s="99" t="s">
        <v>154</v>
      </c>
      <c r="D16" s="252">
        <v>0</v>
      </c>
      <c r="E16" s="253"/>
      <c r="F16" s="253"/>
      <c r="G16" s="253"/>
      <c r="H16" s="253"/>
      <c r="I16" s="253"/>
      <c r="J16" s="254"/>
      <c r="K16" s="252">
        <v>0</v>
      </c>
      <c r="L16" s="253"/>
      <c r="M16" s="253"/>
      <c r="N16" s="253"/>
      <c r="O16" s="254"/>
      <c r="P16" s="252">
        <v>0</v>
      </c>
      <c r="Q16" s="253"/>
      <c r="R16" s="253"/>
      <c r="S16" s="253"/>
      <c r="T16" s="254"/>
      <c r="U16" s="252">
        <v>0</v>
      </c>
      <c r="V16" s="253"/>
      <c r="W16" s="253"/>
      <c r="X16" s="253"/>
      <c r="Y16" s="253"/>
      <c r="Z16" s="253"/>
      <c r="AA16" s="254"/>
      <c r="AB16" s="252">
        <v>0</v>
      </c>
      <c r="AC16" s="253"/>
      <c r="AD16" s="253"/>
      <c r="AE16" s="253"/>
      <c r="AF16" s="253"/>
      <c r="AG16" s="254"/>
      <c r="AH16" s="263">
        <v>0</v>
      </c>
      <c r="AI16" s="264"/>
      <c r="AJ16" s="264"/>
      <c r="AK16" s="264"/>
      <c r="AL16" s="264"/>
      <c r="AM16" s="264"/>
      <c r="AN16" s="265"/>
      <c r="AO16" s="252">
        <v>0</v>
      </c>
      <c r="AP16" s="253"/>
      <c r="AQ16" s="253"/>
      <c r="AR16" s="253"/>
      <c r="AS16" s="254"/>
      <c r="AT16" s="252">
        <v>0</v>
      </c>
      <c r="AU16" s="253"/>
      <c r="AV16" s="253"/>
      <c r="AW16" s="253"/>
      <c r="AX16" s="254"/>
      <c r="AY16" s="252">
        <v>0</v>
      </c>
      <c r="AZ16" s="253"/>
      <c r="BA16" s="253"/>
      <c r="BB16" s="253"/>
      <c r="BC16" s="253"/>
      <c r="BD16" s="253"/>
      <c r="BE16" s="254"/>
      <c r="BF16" s="252">
        <v>0</v>
      </c>
      <c r="BG16" s="253"/>
      <c r="BH16" s="253"/>
      <c r="BI16" s="253"/>
      <c r="BJ16" s="253"/>
      <c r="BK16" s="254"/>
      <c r="BL16" s="252">
        <v>0</v>
      </c>
      <c r="BM16" s="253"/>
      <c r="BN16" s="253"/>
      <c r="BO16" s="253"/>
      <c r="BP16" s="253"/>
      <c r="BQ16" s="253"/>
      <c r="BR16" s="254"/>
      <c r="BS16" s="252">
        <v>0</v>
      </c>
      <c r="BT16" s="253"/>
      <c r="BU16" s="253"/>
      <c r="BV16" s="253"/>
      <c r="BW16" s="254"/>
      <c r="BX16" s="252">
        <v>0</v>
      </c>
      <c r="BY16" s="253"/>
      <c r="BZ16" s="253"/>
      <c r="CA16" s="253"/>
      <c r="CB16" s="254"/>
      <c r="CC16" s="252">
        <v>0</v>
      </c>
      <c r="CD16" s="253"/>
      <c r="CE16" s="253"/>
      <c r="CF16" s="253"/>
      <c r="CG16" s="253"/>
      <c r="CH16" s="253"/>
      <c r="CI16" s="254"/>
      <c r="CJ16" s="252">
        <v>0</v>
      </c>
      <c r="CK16" s="253"/>
      <c r="CL16" s="253"/>
      <c r="CM16" s="253"/>
      <c r="CN16" s="253"/>
      <c r="CO16" s="254"/>
      <c r="CP16" s="263">
        <v>0</v>
      </c>
      <c r="CQ16" s="264"/>
      <c r="CR16" s="264"/>
      <c r="CS16" s="264"/>
      <c r="CT16" s="264"/>
      <c r="CU16" s="264"/>
      <c r="CV16" s="265"/>
      <c r="CW16" s="252">
        <v>0</v>
      </c>
      <c r="CX16" s="253"/>
      <c r="CY16" s="253"/>
      <c r="CZ16" s="253"/>
      <c r="DA16" s="254"/>
      <c r="DB16" s="252">
        <v>0</v>
      </c>
      <c r="DC16" s="253"/>
      <c r="DD16" s="253"/>
      <c r="DE16" s="253"/>
      <c r="DF16" s="254"/>
      <c r="DG16" s="252">
        <v>0</v>
      </c>
      <c r="DH16" s="253"/>
      <c r="DI16" s="253"/>
      <c r="DJ16" s="253"/>
      <c r="DK16" s="253"/>
      <c r="DL16" s="253"/>
      <c r="DM16" s="254"/>
      <c r="DN16" s="252">
        <v>0</v>
      </c>
      <c r="DO16" s="253"/>
      <c r="DP16" s="253"/>
      <c r="DQ16" s="253"/>
      <c r="DR16" s="253"/>
      <c r="DS16" s="254"/>
      <c r="DT16" s="227"/>
      <c r="DU16" s="228"/>
      <c r="DV16" s="228"/>
      <c r="DW16" s="228"/>
      <c r="DX16" s="228"/>
      <c r="DY16" s="228"/>
      <c r="DZ16" s="229"/>
      <c r="EA16" s="227"/>
      <c r="EB16" s="228"/>
      <c r="EC16" s="228"/>
      <c r="ED16" s="228"/>
      <c r="EE16" s="228"/>
      <c r="EF16" s="228"/>
      <c r="EG16" s="229"/>
      <c r="EH16" s="227"/>
      <c r="EI16" s="228"/>
      <c r="EJ16" s="228"/>
      <c r="EK16" s="228"/>
      <c r="EL16" s="229"/>
      <c r="EM16" s="227"/>
      <c r="EN16" s="228"/>
      <c r="EO16" s="228"/>
      <c r="EP16" s="228"/>
      <c r="EQ16" s="228"/>
      <c r="ER16" s="228"/>
      <c r="ES16" s="229"/>
      <c r="ET16" s="281"/>
      <c r="EU16" s="282"/>
      <c r="EV16" s="282"/>
      <c r="EW16" s="282"/>
      <c r="EX16" s="282"/>
      <c r="EY16" s="282"/>
      <c r="EZ16" s="283"/>
      <c r="FA16" s="282"/>
      <c r="FB16" s="282"/>
      <c r="FC16" s="282"/>
      <c r="FD16" s="282"/>
      <c r="FE16" s="282"/>
      <c r="FF16" s="282"/>
      <c r="FG16" s="283"/>
      <c r="FH16" s="227"/>
      <c r="FI16" s="228"/>
      <c r="FJ16" s="228"/>
      <c r="FK16" s="228"/>
      <c r="FL16" s="228"/>
      <c r="FM16" s="228"/>
      <c r="FN16" s="228"/>
      <c r="FO16" s="229"/>
      <c r="FP16" s="227"/>
      <c r="FQ16" s="228"/>
      <c r="FR16" s="228"/>
      <c r="FS16" s="228"/>
      <c r="FT16" s="229"/>
      <c r="FU16" s="266"/>
      <c r="FV16" s="267"/>
      <c r="FW16" s="267"/>
      <c r="FX16" s="267"/>
      <c r="FY16" s="267"/>
      <c r="FZ16" s="267"/>
      <c r="GA16" s="268"/>
      <c r="GB16" s="278"/>
      <c r="GC16" s="279"/>
      <c r="GD16" s="279"/>
      <c r="GE16" s="279"/>
      <c r="GF16" s="279"/>
      <c r="GG16" s="279"/>
      <c r="GH16" s="280"/>
      <c r="GI16" s="227"/>
      <c r="GJ16" s="228"/>
      <c r="GK16" s="228"/>
      <c r="GL16" s="228"/>
      <c r="GM16" s="229"/>
      <c r="GN16" s="266"/>
      <c r="GO16" s="267"/>
      <c r="GP16" s="267"/>
      <c r="GQ16" s="267"/>
      <c r="GR16" s="268"/>
      <c r="GS16" s="272"/>
      <c r="GT16" s="273"/>
      <c r="GU16" s="273"/>
      <c r="GV16" s="273"/>
      <c r="GW16" s="273"/>
      <c r="GX16" s="274"/>
      <c r="GY16" s="227"/>
      <c r="GZ16" s="228"/>
      <c r="HA16" s="228"/>
      <c r="HB16" s="228"/>
      <c r="HC16" s="228"/>
      <c r="HD16" s="228"/>
      <c r="HE16" s="228"/>
      <c r="HF16" s="244"/>
    </row>
    <row r="17" spans="2:214" ht="14.25" customHeight="1">
      <c r="B17" s="94">
        <v>2</v>
      </c>
      <c r="C17" s="93" t="s">
        <v>151</v>
      </c>
      <c r="D17" s="230"/>
      <c r="E17" s="231"/>
      <c r="F17" s="231"/>
      <c r="G17" s="231"/>
      <c r="H17" s="231"/>
      <c r="I17" s="231"/>
      <c r="J17" s="232"/>
      <c r="K17" s="230"/>
      <c r="L17" s="231"/>
      <c r="M17" s="231"/>
      <c r="N17" s="231"/>
      <c r="O17" s="232"/>
      <c r="P17" s="230"/>
      <c r="Q17" s="231"/>
      <c r="R17" s="231"/>
      <c r="S17" s="231"/>
      <c r="T17" s="232"/>
      <c r="U17" s="230"/>
      <c r="V17" s="231"/>
      <c r="W17" s="231"/>
      <c r="X17" s="231"/>
      <c r="Y17" s="231"/>
      <c r="Z17" s="231"/>
      <c r="AA17" s="232"/>
      <c r="AB17" s="230"/>
      <c r="AC17" s="231"/>
      <c r="AD17" s="231"/>
      <c r="AE17" s="231"/>
      <c r="AF17" s="231"/>
      <c r="AG17" s="232"/>
      <c r="AH17" s="233"/>
      <c r="AI17" s="234"/>
      <c r="AJ17" s="234"/>
      <c r="AK17" s="234"/>
      <c r="AL17" s="234"/>
      <c r="AM17" s="234"/>
      <c r="AN17" s="235"/>
      <c r="AO17" s="230"/>
      <c r="AP17" s="231"/>
      <c r="AQ17" s="231"/>
      <c r="AR17" s="231"/>
      <c r="AS17" s="232"/>
      <c r="AT17" s="230"/>
      <c r="AU17" s="231"/>
      <c r="AV17" s="231"/>
      <c r="AW17" s="231"/>
      <c r="AX17" s="232"/>
      <c r="AY17" s="230"/>
      <c r="AZ17" s="231"/>
      <c r="BA17" s="231"/>
      <c r="BB17" s="231"/>
      <c r="BC17" s="231"/>
      <c r="BD17" s="231"/>
      <c r="BE17" s="232"/>
      <c r="BF17" s="230"/>
      <c r="BG17" s="231"/>
      <c r="BH17" s="231"/>
      <c r="BI17" s="231"/>
      <c r="BJ17" s="231"/>
      <c r="BK17" s="232"/>
      <c r="BL17" s="230"/>
      <c r="BM17" s="231"/>
      <c r="BN17" s="231"/>
      <c r="BO17" s="231"/>
      <c r="BP17" s="231"/>
      <c r="BQ17" s="231"/>
      <c r="BR17" s="232"/>
      <c r="BS17" s="230"/>
      <c r="BT17" s="231"/>
      <c r="BU17" s="231"/>
      <c r="BV17" s="231"/>
      <c r="BW17" s="232"/>
      <c r="BX17" s="230"/>
      <c r="BY17" s="231"/>
      <c r="BZ17" s="231"/>
      <c r="CA17" s="231"/>
      <c r="CB17" s="232"/>
      <c r="CC17" s="230"/>
      <c r="CD17" s="231"/>
      <c r="CE17" s="231"/>
      <c r="CF17" s="231"/>
      <c r="CG17" s="231"/>
      <c r="CH17" s="231"/>
      <c r="CI17" s="232"/>
      <c r="CJ17" s="230"/>
      <c r="CK17" s="231"/>
      <c r="CL17" s="231"/>
      <c r="CM17" s="231"/>
      <c r="CN17" s="231"/>
      <c r="CO17" s="232"/>
      <c r="CP17" s="233"/>
      <c r="CQ17" s="234"/>
      <c r="CR17" s="234"/>
      <c r="CS17" s="234"/>
      <c r="CT17" s="234"/>
      <c r="CU17" s="234"/>
      <c r="CV17" s="235"/>
      <c r="CW17" s="230"/>
      <c r="CX17" s="231"/>
      <c r="CY17" s="231"/>
      <c r="CZ17" s="231"/>
      <c r="DA17" s="232"/>
      <c r="DB17" s="230"/>
      <c r="DC17" s="231"/>
      <c r="DD17" s="231"/>
      <c r="DE17" s="231"/>
      <c r="DF17" s="232"/>
      <c r="DG17" s="230"/>
      <c r="DH17" s="231"/>
      <c r="DI17" s="231"/>
      <c r="DJ17" s="231"/>
      <c r="DK17" s="231"/>
      <c r="DL17" s="231"/>
      <c r="DM17" s="232"/>
      <c r="DN17" s="230"/>
      <c r="DO17" s="231"/>
      <c r="DP17" s="231"/>
      <c r="DQ17" s="231"/>
      <c r="DR17" s="231"/>
      <c r="DS17" s="232"/>
      <c r="DT17" s="237"/>
      <c r="DU17" s="238"/>
      <c r="DV17" s="238"/>
      <c r="DW17" s="238"/>
      <c r="DX17" s="238"/>
      <c r="DY17" s="238"/>
      <c r="DZ17" s="239"/>
      <c r="EA17" s="237"/>
      <c r="EB17" s="238"/>
      <c r="EC17" s="238"/>
      <c r="ED17" s="238"/>
      <c r="EE17" s="238"/>
      <c r="EF17" s="238"/>
      <c r="EG17" s="239"/>
      <c r="EH17" s="237"/>
      <c r="EI17" s="238"/>
      <c r="EJ17" s="238"/>
      <c r="EK17" s="238"/>
      <c r="EL17" s="239"/>
      <c r="EM17" s="237"/>
      <c r="EN17" s="238"/>
      <c r="EO17" s="238"/>
      <c r="EP17" s="238"/>
      <c r="EQ17" s="238"/>
      <c r="ER17" s="238"/>
      <c r="ES17" s="239"/>
      <c r="ET17" s="227"/>
      <c r="EU17" s="228"/>
      <c r="EV17" s="228"/>
      <c r="EW17" s="228"/>
      <c r="EX17" s="228"/>
      <c r="EY17" s="228"/>
      <c r="EZ17" s="229"/>
      <c r="FA17" s="227"/>
      <c r="FB17" s="228"/>
      <c r="FC17" s="228"/>
      <c r="FD17" s="228"/>
      <c r="FE17" s="228"/>
      <c r="FF17" s="228"/>
      <c r="FG17" s="229"/>
      <c r="FH17" s="227"/>
      <c r="FI17" s="228"/>
      <c r="FJ17" s="228"/>
      <c r="FK17" s="228"/>
      <c r="FL17" s="228"/>
      <c r="FM17" s="228"/>
      <c r="FN17" s="228"/>
      <c r="FO17" s="229"/>
      <c r="FP17" s="227"/>
      <c r="FQ17" s="228"/>
      <c r="FR17" s="228"/>
      <c r="FS17" s="228"/>
      <c r="FT17" s="229"/>
      <c r="FU17" s="237"/>
      <c r="FV17" s="238"/>
      <c r="FW17" s="238"/>
      <c r="FX17" s="238"/>
      <c r="FY17" s="238"/>
      <c r="FZ17" s="238"/>
      <c r="GA17" s="239"/>
      <c r="GB17" s="237"/>
      <c r="GC17" s="238"/>
      <c r="GD17" s="238"/>
      <c r="GE17" s="238"/>
      <c r="GF17" s="238"/>
      <c r="GG17" s="238"/>
      <c r="GH17" s="239"/>
      <c r="GI17" s="237"/>
      <c r="GJ17" s="238"/>
      <c r="GK17" s="238"/>
      <c r="GL17" s="238"/>
      <c r="GM17" s="239"/>
      <c r="GN17" s="275"/>
      <c r="GO17" s="276"/>
      <c r="GP17" s="276"/>
      <c r="GQ17" s="276"/>
      <c r="GR17" s="277"/>
      <c r="GS17" s="237"/>
      <c r="GT17" s="238"/>
      <c r="GU17" s="238"/>
      <c r="GV17" s="238"/>
      <c r="GW17" s="238"/>
      <c r="GX17" s="239"/>
      <c r="GY17" s="237"/>
      <c r="GZ17" s="238"/>
      <c r="HA17" s="238"/>
      <c r="HB17" s="238"/>
      <c r="HC17" s="238"/>
      <c r="HD17" s="238"/>
      <c r="HE17" s="238"/>
      <c r="HF17" s="243"/>
    </row>
    <row r="18" spans="2:214" ht="45" customHeight="1" hidden="1">
      <c r="B18" s="15"/>
      <c r="C18" s="11"/>
      <c r="D18" s="230"/>
      <c r="E18" s="231"/>
      <c r="F18" s="231"/>
      <c r="G18" s="231"/>
      <c r="H18" s="231"/>
      <c r="I18" s="231"/>
      <c r="J18" s="232"/>
      <c r="K18" s="230"/>
      <c r="L18" s="231"/>
      <c r="M18" s="231"/>
      <c r="N18" s="231"/>
      <c r="O18" s="232"/>
      <c r="P18" s="230"/>
      <c r="Q18" s="231"/>
      <c r="R18" s="231"/>
      <c r="S18" s="231"/>
      <c r="T18" s="232"/>
      <c r="U18" s="230"/>
      <c r="V18" s="231"/>
      <c r="W18" s="231"/>
      <c r="X18" s="231"/>
      <c r="Y18" s="231"/>
      <c r="Z18" s="231"/>
      <c r="AA18" s="232"/>
      <c r="AB18" s="230"/>
      <c r="AC18" s="231"/>
      <c r="AD18" s="231"/>
      <c r="AE18" s="231"/>
      <c r="AF18" s="231"/>
      <c r="AG18" s="232"/>
      <c r="AH18" s="233"/>
      <c r="AI18" s="234"/>
      <c r="AJ18" s="234"/>
      <c r="AK18" s="234"/>
      <c r="AL18" s="234"/>
      <c r="AM18" s="234"/>
      <c r="AN18" s="235"/>
      <c r="AO18" s="230"/>
      <c r="AP18" s="231"/>
      <c r="AQ18" s="231"/>
      <c r="AR18" s="231"/>
      <c r="AS18" s="232"/>
      <c r="AT18" s="230"/>
      <c r="AU18" s="231"/>
      <c r="AV18" s="231"/>
      <c r="AW18" s="231"/>
      <c r="AX18" s="232"/>
      <c r="AY18" s="230"/>
      <c r="AZ18" s="231"/>
      <c r="BA18" s="231"/>
      <c r="BB18" s="231"/>
      <c r="BC18" s="231"/>
      <c r="BD18" s="231"/>
      <c r="BE18" s="232"/>
      <c r="BF18" s="230"/>
      <c r="BG18" s="231"/>
      <c r="BH18" s="231"/>
      <c r="BI18" s="231"/>
      <c r="BJ18" s="231"/>
      <c r="BK18" s="232"/>
      <c r="BL18" s="230"/>
      <c r="BM18" s="231"/>
      <c r="BN18" s="231"/>
      <c r="BO18" s="231"/>
      <c r="BP18" s="231"/>
      <c r="BQ18" s="231"/>
      <c r="BR18" s="232"/>
      <c r="BS18" s="230"/>
      <c r="BT18" s="231"/>
      <c r="BU18" s="231"/>
      <c r="BV18" s="231"/>
      <c r="BW18" s="232"/>
      <c r="BX18" s="230"/>
      <c r="BY18" s="231"/>
      <c r="BZ18" s="231"/>
      <c r="CA18" s="231"/>
      <c r="CB18" s="232"/>
      <c r="CC18" s="230"/>
      <c r="CD18" s="231"/>
      <c r="CE18" s="231"/>
      <c r="CF18" s="231"/>
      <c r="CG18" s="231"/>
      <c r="CH18" s="231"/>
      <c r="CI18" s="232"/>
      <c r="CJ18" s="230"/>
      <c r="CK18" s="231"/>
      <c r="CL18" s="231"/>
      <c r="CM18" s="231"/>
      <c r="CN18" s="231"/>
      <c r="CO18" s="232"/>
      <c r="CP18" s="233"/>
      <c r="CQ18" s="234"/>
      <c r="CR18" s="234"/>
      <c r="CS18" s="234"/>
      <c r="CT18" s="234"/>
      <c r="CU18" s="234"/>
      <c r="CV18" s="235"/>
      <c r="CW18" s="230"/>
      <c r="CX18" s="231"/>
      <c r="CY18" s="231"/>
      <c r="CZ18" s="231"/>
      <c r="DA18" s="232"/>
      <c r="DB18" s="230"/>
      <c r="DC18" s="231"/>
      <c r="DD18" s="231"/>
      <c r="DE18" s="231"/>
      <c r="DF18" s="232"/>
      <c r="DG18" s="230"/>
      <c r="DH18" s="231"/>
      <c r="DI18" s="231"/>
      <c r="DJ18" s="231"/>
      <c r="DK18" s="231"/>
      <c r="DL18" s="231"/>
      <c r="DM18" s="232"/>
      <c r="DN18" s="230"/>
      <c r="DO18" s="231"/>
      <c r="DP18" s="231"/>
      <c r="DQ18" s="231"/>
      <c r="DR18" s="231"/>
      <c r="DS18" s="232"/>
      <c r="DT18" s="227"/>
      <c r="DU18" s="228"/>
      <c r="DV18" s="228"/>
      <c r="DW18" s="228"/>
      <c r="DX18" s="228"/>
      <c r="DY18" s="228"/>
      <c r="DZ18" s="229"/>
      <c r="EA18" s="227"/>
      <c r="EB18" s="228"/>
      <c r="EC18" s="228"/>
      <c r="ED18" s="228"/>
      <c r="EE18" s="228"/>
      <c r="EF18" s="228"/>
      <c r="EG18" s="229"/>
      <c r="EH18" s="227"/>
      <c r="EI18" s="228"/>
      <c r="EJ18" s="228"/>
      <c r="EK18" s="228"/>
      <c r="EL18" s="229"/>
      <c r="EM18" s="227"/>
      <c r="EN18" s="228"/>
      <c r="EO18" s="228"/>
      <c r="EP18" s="228"/>
      <c r="EQ18" s="228"/>
      <c r="ER18" s="228"/>
      <c r="ES18" s="229"/>
      <c r="ET18" s="227"/>
      <c r="EU18" s="228"/>
      <c r="EV18" s="228"/>
      <c r="EW18" s="228"/>
      <c r="EX18" s="228"/>
      <c r="EY18" s="228"/>
      <c r="EZ18" s="229"/>
      <c r="FA18" s="227"/>
      <c r="FB18" s="228"/>
      <c r="FC18" s="228"/>
      <c r="FD18" s="228"/>
      <c r="FE18" s="228"/>
      <c r="FF18" s="228"/>
      <c r="FG18" s="229"/>
      <c r="FH18" s="227"/>
      <c r="FI18" s="228"/>
      <c r="FJ18" s="228"/>
      <c r="FK18" s="228"/>
      <c r="FL18" s="228"/>
      <c r="FM18" s="228"/>
      <c r="FN18" s="228"/>
      <c r="FO18" s="229"/>
      <c r="FP18" s="227"/>
      <c r="FQ18" s="228"/>
      <c r="FR18" s="228"/>
      <c r="FS18" s="228"/>
      <c r="FT18" s="229"/>
      <c r="FU18" s="227"/>
      <c r="FV18" s="228"/>
      <c r="FW18" s="228"/>
      <c r="FX18" s="228"/>
      <c r="FY18" s="228"/>
      <c r="FZ18" s="228"/>
      <c r="GA18" s="229"/>
      <c r="GB18" s="227"/>
      <c r="GC18" s="228"/>
      <c r="GD18" s="228"/>
      <c r="GE18" s="228"/>
      <c r="GF18" s="228"/>
      <c r="GG18" s="228"/>
      <c r="GH18" s="229"/>
      <c r="GI18" s="227"/>
      <c r="GJ18" s="228"/>
      <c r="GK18" s="228"/>
      <c r="GL18" s="228"/>
      <c r="GM18" s="229"/>
      <c r="GN18" s="266"/>
      <c r="GO18" s="267"/>
      <c r="GP18" s="267"/>
      <c r="GQ18" s="267"/>
      <c r="GR18" s="268"/>
      <c r="GS18" s="227"/>
      <c r="GT18" s="228"/>
      <c r="GU18" s="228"/>
      <c r="GV18" s="228"/>
      <c r="GW18" s="228"/>
      <c r="GX18" s="229"/>
      <c r="GY18" s="227"/>
      <c r="GZ18" s="228"/>
      <c r="HA18" s="228"/>
      <c r="HB18" s="228"/>
      <c r="HC18" s="228"/>
      <c r="HD18" s="228"/>
      <c r="HE18" s="228"/>
      <c r="HF18" s="244"/>
    </row>
    <row r="19" spans="2:214" ht="45" customHeight="1" hidden="1">
      <c r="B19" s="15"/>
      <c r="C19" s="30"/>
      <c r="D19" s="230"/>
      <c r="E19" s="231"/>
      <c r="F19" s="231"/>
      <c r="G19" s="231"/>
      <c r="H19" s="231"/>
      <c r="I19" s="231"/>
      <c r="J19" s="71"/>
      <c r="K19" s="230"/>
      <c r="L19" s="231"/>
      <c r="M19" s="231"/>
      <c r="N19" s="231"/>
      <c r="O19" s="232"/>
      <c r="P19" s="230"/>
      <c r="Q19" s="231"/>
      <c r="R19" s="231"/>
      <c r="S19" s="231"/>
      <c r="T19" s="232"/>
      <c r="U19" s="230"/>
      <c r="V19" s="231"/>
      <c r="W19" s="231"/>
      <c r="X19" s="231"/>
      <c r="Y19" s="231"/>
      <c r="Z19" s="70"/>
      <c r="AA19" s="71"/>
      <c r="AB19" s="230"/>
      <c r="AC19" s="231"/>
      <c r="AD19" s="231"/>
      <c r="AE19" s="231"/>
      <c r="AF19" s="231"/>
      <c r="AG19" s="232"/>
      <c r="AH19" s="233"/>
      <c r="AI19" s="234"/>
      <c r="AJ19" s="234"/>
      <c r="AK19" s="234"/>
      <c r="AL19" s="234"/>
      <c r="AM19" s="234"/>
      <c r="AN19" s="235"/>
      <c r="AO19" s="230"/>
      <c r="AP19" s="231"/>
      <c r="AQ19" s="231"/>
      <c r="AR19" s="231"/>
      <c r="AS19" s="232"/>
      <c r="AT19" s="230"/>
      <c r="AU19" s="231"/>
      <c r="AV19" s="231"/>
      <c r="AW19" s="231"/>
      <c r="AX19" s="232"/>
      <c r="AY19" s="230"/>
      <c r="AZ19" s="231"/>
      <c r="BA19" s="231"/>
      <c r="BB19" s="231"/>
      <c r="BC19" s="231"/>
      <c r="BD19" s="231"/>
      <c r="BE19" s="232"/>
      <c r="BF19" s="230"/>
      <c r="BG19" s="231"/>
      <c r="BH19" s="231"/>
      <c r="BI19" s="231"/>
      <c r="BJ19" s="231"/>
      <c r="BK19" s="232"/>
      <c r="BL19" s="230"/>
      <c r="BM19" s="231"/>
      <c r="BN19" s="231"/>
      <c r="BO19" s="231"/>
      <c r="BP19" s="231"/>
      <c r="BQ19" s="231"/>
      <c r="BR19" s="232"/>
      <c r="BS19" s="230"/>
      <c r="BT19" s="231"/>
      <c r="BU19" s="231"/>
      <c r="BV19" s="231"/>
      <c r="BW19" s="232"/>
      <c r="BX19" s="230"/>
      <c r="BY19" s="231"/>
      <c r="BZ19" s="231"/>
      <c r="CA19" s="231"/>
      <c r="CB19" s="232"/>
      <c r="CC19" s="230"/>
      <c r="CD19" s="231"/>
      <c r="CE19" s="231"/>
      <c r="CF19" s="231"/>
      <c r="CG19" s="231"/>
      <c r="CH19" s="231"/>
      <c r="CI19" s="232"/>
      <c r="CJ19" s="230"/>
      <c r="CK19" s="231"/>
      <c r="CL19" s="231"/>
      <c r="CM19" s="231"/>
      <c r="CN19" s="231"/>
      <c r="CO19" s="232"/>
      <c r="CP19" s="233"/>
      <c r="CQ19" s="234"/>
      <c r="CR19" s="234"/>
      <c r="CS19" s="234"/>
      <c r="CT19" s="234"/>
      <c r="CU19" s="234"/>
      <c r="CV19" s="235"/>
      <c r="CW19" s="230"/>
      <c r="CX19" s="231"/>
      <c r="CY19" s="231"/>
      <c r="CZ19" s="231"/>
      <c r="DA19" s="232"/>
      <c r="DB19" s="230"/>
      <c r="DC19" s="231"/>
      <c r="DD19" s="231"/>
      <c r="DE19" s="231"/>
      <c r="DF19" s="232"/>
      <c r="DG19" s="230"/>
      <c r="DH19" s="231"/>
      <c r="DI19" s="231"/>
      <c r="DJ19" s="231"/>
      <c r="DK19" s="231"/>
      <c r="DL19" s="231"/>
      <c r="DM19" s="232"/>
      <c r="DN19" s="230"/>
      <c r="DO19" s="231"/>
      <c r="DP19" s="231"/>
      <c r="DQ19" s="231"/>
      <c r="DR19" s="231"/>
      <c r="DS19" s="232"/>
      <c r="DT19" s="72"/>
      <c r="DU19" s="73"/>
      <c r="DV19" s="73"/>
      <c r="DW19" s="73"/>
      <c r="DX19" s="73"/>
      <c r="DY19" s="73"/>
      <c r="DZ19" s="74"/>
      <c r="EA19" s="72"/>
      <c r="EB19" s="73"/>
      <c r="EC19" s="73"/>
      <c r="ED19" s="73"/>
      <c r="EE19" s="73"/>
      <c r="EF19" s="73"/>
      <c r="EG19" s="74"/>
      <c r="EH19" s="72"/>
      <c r="EI19" s="73"/>
      <c r="EJ19" s="73"/>
      <c r="EK19" s="73"/>
      <c r="EL19" s="74"/>
      <c r="EM19" s="72"/>
      <c r="EN19" s="73"/>
      <c r="EO19" s="73"/>
      <c r="EP19" s="73"/>
      <c r="EQ19" s="73"/>
      <c r="ER19" s="73"/>
      <c r="ES19" s="74"/>
      <c r="ET19" s="72"/>
      <c r="EU19" s="73"/>
      <c r="EV19" s="73"/>
      <c r="EW19" s="73"/>
      <c r="EX19" s="73"/>
      <c r="EY19" s="73"/>
      <c r="EZ19" s="74"/>
      <c r="FA19" s="72"/>
      <c r="FB19" s="73"/>
      <c r="FC19" s="73"/>
      <c r="FD19" s="73"/>
      <c r="FE19" s="73"/>
      <c r="FF19" s="73"/>
      <c r="FG19" s="74"/>
      <c r="FH19" s="72"/>
      <c r="FI19" s="73"/>
      <c r="FJ19" s="73"/>
      <c r="FK19" s="73"/>
      <c r="FL19" s="73"/>
      <c r="FM19" s="73"/>
      <c r="FN19" s="73"/>
      <c r="FO19" s="74"/>
      <c r="FP19" s="72"/>
      <c r="FQ19" s="73"/>
      <c r="FR19" s="73"/>
      <c r="FS19" s="73"/>
      <c r="FT19" s="74"/>
      <c r="FU19" s="139"/>
      <c r="FV19" s="140"/>
      <c r="FW19" s="140"/>
      <c r="FX19" s="140"/>
      <c r="FY19" s="140"/>
      <c r="FZ19" s="140"/>
      <c r="GA19" s="141"/>
      <c r="GB19" s="139"/>
      <c r="GC19" s="140"/>
      <c r="GD19" s="140"/>
      <c r="GE19" s="140"/>
      <c r="GF19" s="140"/>
      <c r="GG19" s="140"/>
      <c r="GH19" s="141"/>
      <c r="GI19" s="139"/>
      <c r="GJ19" s="140"/>
      <c r="GK19" s="140"/>
      <c r="GL19" s="140"/>
      <c r="GM19" s="141"/>
      <c r="GN19" s="142"/>
      <c r="GO19" s="140"/>
      <c r="GP19" s="140"/>
      <c r="GQ19" s="140"/>
      <c r="GR19" s="141"/>
      <c r="GS19" s="139"/>
      <c r="GT19" s="140"/>
      <c r="GU19" s="140"/>
      <c r="GV19" s="140"/>
      <c r="GW19" s="140"/>
      <c r="GX19" s="141"/>
      <c r="GY19" s="72"/>
      <c r="GZ19" s="73"/>
      <c r="HA19" s="73"/>
      <c r="HB19" s="73"/>
      <c r="HC19" s="73"/>
      <c r="HD19" s="73"/>
      <c r="HE19" s="73"/>
      <c r="HF19" s="75"/>
    </row>
    <row r="20" spans="2:214" ht="99" customHeight="1">
      <c r="B20" s="17" t="s">
        <v>97</v>
      </c>
      <c r="C20" s="32" t="s">
        <v>125</v>
      </c>
      <c r="D20" s="252">
        <f>D21+D22+D23</f>
        <v>40.05</v>
      </c>
      <c r="E20" s="253"/>
      <c r="F20" s="253"/>
      <c r="G20" s="253"/>
      <c r="H20" s="253"/>
      <c r="I20" s="253"/>
      <c r="J20" s="254"/>
      <c r="K20" s="252">
        <f>K21+K22+K23</f>
        <v>2.0025</v>
      </c>
      <c r="L20" s="253"/>
      <c r="M20" s="253"/>
      <c r="N20" s="253"/>
      <c r="O20" s="254"/>
      <c r="P20" s="252">
        <f>P21+P22+P23</f>
        <v>12.014999999999999</v>
      </c>
      <c r="Q20" s="253"/>
      <c r="R20" s="253"/>
      <c r="S20" s="253"/>
      <c r="T20" s="254"/>
      <c r="U20" s="252">
        <f>U21+U22+U23</f>
        <v>24.831</v>
      </c>
      <c r="V20" s="253"/>
      <c r="W20" s="253"/>
      <c r="X20" s="253"/>
      <c r="Y20" s="253"/>
      <c r="Z20" s="253"/>
      <c r="AA20" s="254"/>
      <c r="AB20" s="252">
        <f>AB21+AB22+AB23</f>
        <v>1.2015</v>
      </c>
      <c r="AC20" s="253"/>
      <c r="AD20" s="253"/>
      <c r="AE20" s="253"/>
      <c r="AF20" s="253"/>
      <c r="AG20" s="254"/>
      <c r="AH20" s="263">
        <f>AO20+AT20+AY20+BF20</f>
        <v>41.567480368999995</v>
      </c>
      <c r="AI20" s="264"/>
      <c r="AJ20" s="264"/>
      <c r="AK20" s="264"/>
      <c r="AL20" s="264"/>
      <c r="AM20" s="264"/>
      <c r="AN20" s="265"/>
      <c r="AO20" s="252">
        <f>AO21+AO22+AO23</f>
        <v>0.35116598</v>
      </c>
      <c r="AP20" s="253"/>
      <c r="AQ20" s="253"/>
      <c r="AR20" s="253"/>
      <c r="AS20" s="254"/>
      <c r="AT20" s="252">
        <f>AT21+AT22+AT23+0.0005</f>
        <v>27.148006009999996</v>
      </c>
      <c r="AU20" s="253"/>
      <c r="AV20" s="253"/>
      <c r="AW20" s="253"/>
      <c r="AX20" s="254"/>
      <c r="AY20" s="252">
        <f>AY21+AY22+AY23</f>
        <v>12.546124358999998</v>
      </c>
      <c r="AZ20" s="253"/>
      <c r="BA20" s="253"/>
      <c r="BB20" s="253"/>
      <c r="BC20" s="253"/>
      <c r="BD20" s="253"/>
      <c r="BE20" s="254"/>
      <c r="BF20" s="252">
        <f>BF21+BF22+BF23</f>
        <v>1.5221840199999996</v>
      </c>
      <c r="BG20" s="253"/>
      <c r="BH20" s="253"/>
      <c r="BI20" s="253"/>
      <c r="BJ20" s="253"/>
      <c r="BK20" s="254"/>
      <c r="BL20" s="252">
        <f>AH20-D20</f>
        <v>1.5174803689999976</v>
      </c>
      <c r="BM20" s="253"/>
      <c r="BN20" s="253"/>
      <c r="BO20" s="253"/>
      <c r="BP20" s="253"/>
      <c r="BQ20" s="253"/>
      <c r="BR20" s="254"/>
      <c r="BS20" s="252">
        <f>AO20-K20</f>
        <v>-1.65133402</v>
      </c>
      <c r="BT20" s="253"/>
      <c r="BU20" s="253"/>
      <c r="BV20" s="253"/>
      <c r="BW20" s="254"/>
      <c r="BX20" s="252">
        <f>AT20-P20</f>
        <v>15.133006009999997</v>
      </c>
      <c r="BY20" s="253"/>
      <c r="BZ20" s="253"/>
      <c r="CA20" s="253"/>
      <c r="CB20" s="254"/>
      <c r="CC20" s="252">
        <f>AY20-U20</f>
        <v>-12.284875641000001</v>
      </c>
      <c r="CD20" s="253"/>
      <c r="CE20" s="253"/>
      <c r="CF20" s="253"/>
      <c r="CG20" s="253"/>
      <c r="CH20" s="253"/>
      <c r="CI20" s="254"/>
      <c r="CJ20" s="252">
        <f>BF20-AB20</f>
        <v>0.3206840199999996</v>
      </c>
      <c r="CK20" s="253"/>
      <c r="CL20" s="253"/>
      <c r="CM20" s="253"/>
      <c r="CN20" s="253"/>
      <c r="CO20" s="254"/>
      <c r="CP20" s="263">
        <f>CW20+DB20+DG20+DN20</f>
        <v>41.567480368999995</v>
      </c>
      <c r="CQ20" s="264"/>
      <c r="CR20" s="264"/>
      <c r="CS20" s="264"/>
      <c r="CT20" s="264"/>
      <c r="CU20" s="264"/>
      <c r="CV20" s="265"/>
      <c r="CW20" s="252">
        <f>CW21+CW22+CW23</f>
        <v>0.35116598</v>
      </c>
      <c r="CX20" s="253"/>
      <c r="CY20" s="253"/>
      <c r="CZ20" s="253"/>
      <c r="DA20" s="254"/>
      <c r="DB20" s="252">
        <f>DB21+DB22+DB23+0.0005</f>
        <v>27.148006009999996</v>
      </c>
      <c r="DC20" s="253"/>
      <c r="DD20" s="253"/>
      <c r="DE20" s="253"/>
      <c r="DF20" s="254"/>
      <c r="DG20" s="252">
        <f>DG21+DG22+DG23</f>
        <v>12.546124358999998</v>
      </c>
      <c r="DH20" s="253"/>
      <c r="DI20" s="253"/>
      <c r="DJ20" s="253"/>
      <c r="DK20" s="253"/>
      <c r="DL20" s="253"/>
      <c r="DM20" s="254"/>
      <c r="DN20" s="252">
        <f>DN21+DN22+DN23</f>
        <v>1.5221840199999996</v>
      </c>
      <c r="DO20" s="253"/>
      <c r="DP20" s="253"/>
      <c r="DQ20" s="253"/>
      <c r="DR20" s="253"/>
      <c r="DS20" s="254"/>
      <c r="DT20" s="227"/>
      <c r="DU20" s="228"/>
      <c r="DV20" s="228"/>
      <c r="DW20" s="228"/>
      <c r="DX20" s="228"/>
      <c r="DY20" s="228"/>
      <c r="DZ20" s="229"/>
      <c r="EA20" s="227"/>
      <c r="EB20" s="228"/>
      <c r="EC20" s="228"/>
      <c r="ED20" s="228"/>
      <c r="EE20" s="228"/>
      <c r="EF20" s="228"/>
      <c r="EG20" s="229"/>
      <c r="EH20" s="227"/>
      <c r="EI20" s="228"/>
      <c r="EJ20" s="228"/>
      <c r="EK20" s="228"/>
      <c r="EL20" s="229"/>
      <c r="EM20" s="227"/>
      <c r="EN20" s="228"/>
      <c r="EO20" s="228"/>
      <c r="EP20" s="228"/>
      <c r="EQ20" s="228"/>
      <c r="ER20" s="228"/>
      <c r="ES20" s="229"/>
      <c r="ET20" s="227"/>
      <c r="EU20" s="228"/>
      <c r="EV20" s="228"/>
      <c r="EW20" s="228"/>
      <c r="EX20" s="228"/>
      <c r="EY20" s="228"/>
      <c r="EZ20" s="229"/>
      <c r="FA20" s="227"/>
      <c r="FB20" s="228"/>
      <c r="FC20" s="228"/>
      <c r="FD20" s="228"/>
      <c r="FE20" s="228"/>
      <c r="FF20" s="228"/>
      <c r="FG20" s="229"/>
      <c r="FH20" s="227"/>
      <c r="FI20" s="228"/>
      <c r="FJ20" s="228"/>
      <c r="FK20" s="228"/>
      <c r="FL20" s="228"/>
      <c r="FM20" s="228"/>
      <c r="FN20" s="228"/>
      <c r="FO20" s="229"/>
      <c r="FP20" s="227"/>
      <c r="FQ20" s="228"/>
      <c r="FR20" s="228"/>
      <c r="FS20" s="228"/>
      <c r="FT20" s="229"/>
      <c r="FU20" s="227"/>
      <c r="FV20" s="228"/>
      <c r="FW20" s="228"/>
      <c r="FX20" s="228"/>
      <c r="FY20" s="228"/>
      <c r="FZ20" s="228"/>
      <c r="GA20" s="229"/>
      <c r="GB20" s="227"/>
      <c r="GC20" s="228"/>
      <c r="GD20" s="228"/>
      <c r="GE20" s="228"/>
      <c r="GF20" s="228"/>
      <c r="GG20" s="228"/>
      <c r="GH20" s="229"/>
      <c r="GI20" s="227"/>
      <c r="GJ20" s="228"/>
      <c r="GK20" s="228"/>
      <c r="GL20" s="228"/>
      <c r="GM20" s="229"/>
      <c r="GN20" s="266"/>
      <c r="GO20" s="267"/>
      <c r="GP20" s="267"/>
      <c r="GQ20" s="267"/>
      <c r="GR20" s="268"/>
      <c r="GS20" s="272"/>
      <c r="GT20" s="273"/>
      <c r="GU20" s="273"/>
      <c r="GV20" s="273"/>
      <c r="GW20" s="273"/>
      <c r="GX20" s="274"/>
      <c r="GY20" s="227"/>
      <c r="GZ20" s="228"/>
      <c r="HA20" s="228"/>
      <c r="HB20" s="228"/>
      <c r="HC20" s="228"/>
      <c r="HD20" s="228"/>
      <c r="HE20" s="228"/>
      <c r="HF20" s="244"/>
    </row>
    <row r="21" spans="2:214" ht="79.5" customHeight="1">
      <c r="B21" s="16" t="s">
        <v>139</v>
      </c>
      <c r="C21" s="33" t="s">
        <v>164</v>
      </c>
      <c r="D21" s="230">
        <v>20.72</v>
      </c>
      <c r="E21" s="231"/>
      <c r="F21" s="231"/>
      <c r="G21" s="231"/>
      <c r="H21" s="231"/>
      <c r="I21" s="231"/>
      <c r="J21" s="232"/>
      <c r="K21" s="230">
        <f>D21*5%</f>
        <v>1.036</v>
      </c>
      <c r="L21" s="231"/>
      <c r="M21" s="231"/>
      <c r="N21" s="231"/>
      <c r="O21" s="232"/>
      <c r="P21" s="230">
        <f>D21*30%</f>
        <v>6.215999999999999</v>
      </c>
      <c r="Q21" s="231"/>
      <c r="R21" s="231"/>
      <c r="S21" s="231"/>
      <c r="T21" s="232"/>
      <c r="U21" s="230">
        <f>D21*62%</f>
        <v>12.8464</v>
      </c>
      <c r="V21" s="231"/>
      <c r="W21" s="231"/>
      <c r="X21" s="231"/>
      <c r="Y21" s="231"/>
      <c r="Z21" s="231"/>
      <c r="AA21" s="232"/>
      <c r="AB21" s="230">
        <f>D21*3%</f>
        <v>0.6215999999999999</v>
      </c>
      <c r="AC21" s="231"/>
      <c r="AD21" s="231"/>
      <c r="AE21" s="231"/>
      <c r="AF21" s="231"/>
      <c r="AG21" s="232"/>
      <c r="AH21" s="233">
        <f>AO21+AT21+AY21+BF21</f>
        <v>17.22767643</v>
      </c>
      <c r="AI21" s="234"/>
      <c r="AJ21" s="234"/>
      <c r="AK21" s="234"/>
      <c r="AL21" s="234"/>
      <c r="AM21" s="234"/>
      <c r="AN21" s="235"/>
      <c r="AO21" s="230">
        <v>0</v>
      </c>
      <c r="AP21" s="231"/>
      <c r="AQ21" s="231"/>
      <c r="AR21" s="231"/>
      <c r="AS21" s="232"/>
      <c r="AT21" s="230">
        <f>3.965137+2.47439724+0.87875271+1.84064292</f>
        <v>9.15892987</v>
      </c>
      <c r="AU21" s="231"/>
      <c r="AV21" s="231"/>
      <c r="AW21" s="231"/>
      <c r="AX21" s="232"/>
      <c r="AY21" s="230">
        <f>4.56909+1.60783076+1.38354647</f>
        <v>7.5604672299999995</v>
      </c>
      <c r="AZ21" s="231"/>
      <c r="BA21" s="231"/>
      <c r="BB21" s="231"/>
      <c r="BC21" s="231"/>
      <c r="BD21" s="231"/>
      <c r="BE21" s="232"/>
      <c r="BF21" s="230">
        <f>0.25330852+0.25497081</f>
        <v>0.5082793299999999</v>
      </c>
      <c r="BG21" s="231"/>
      <c r="BH21" s="231"/>
      <c r="BI21" s="231"/>
      <c r="BJ21" s="231"/>
      <c r="BK21" s="232"/>
      <c r="BL21" s="230">
        <f>AH21-D21</f>
        <v>-3.49232357</v>
      </c>
      <c r="BM21" s="231"/>
      <c r="BN21" s="231"/>
      <c r="BO21" s="231"/>
      <c r="BP21" s="231"/>
      <c r="BQ21" s="231"/>
      <c r="BR21" s="232"/>
      <c r="BS21" s="230">
        <f>AO21-K21</f>
        <v>-1.036</v>
      </c>
      <c r="BT21" s="231"/>
      <c r="BU21" s="231"/>
      <c r="BV21" s="231"/>
      <c r="BW21" s="232"/>
      <c r="BX21" s="230">
        <f>AT21-P21</f>
        <v>2.9429298700000004</v>
      </c>
      <c r="BY21" s="231"/>
      <c r="BZ21" s="231"/>
      <c r="CA21" s="231"/>
      <c r="CB21" s="232"/>
      <c r="CC21" s="230">
        <f>AY21-U21</f>
        <v>-5.28593277</v>
      </c>
      <c r="CD21" s="231"/>
      <c r="CE21" s="231"/>
      <c r="CF21" s="231"/>
      <c r="CG21" s="231"/>
      <c r="CH21" s="231"/>
      <c r="CI21" s="232"/>
      <c r="CJ21" s="230">
        <f>BF21-AB21</f>
        <v>-0.11332067000000001</v>
      </c>
      <c r="CK21" s="231"/>
      <c r="CL21" s="231"/>
      <c r="CM21" s="231"/>
      <c r="CN21" s="231"/>
      <c r="CO21" s="232"/>
      <c r="CP21" s="233">
        <f>CW21+DB21+DG21+DN21</f>
        <v>17.22767643</v>
      </c>
      <c r="CQ21" s="234"/>
      <c r="CR21" s="234"/>
      <c r="CS21" s="234"/>
      <c r="CT21" s="234"/>
      <c r="CU21" s="234"/>
      <c r="CV21" s="235"/>
      <c r="CW21" s="230">
        <v>0</v>
      </c>
      <c r="CX21" s="231"/>
      <c r="CY21" s="231"/>
      <c r="CZ21" s="231"/>
      <c r="DA21" s="232"/>
      <c r="DB21" s="230">
        <f>3.965137+2.47439724+0.87875271+1.84064292</f>
        <v>9.15892987</v>
      </c>
      <c r="DC21" s="231"/>
      <c r="DD21" s="231"/>
      <c r="DE21" s="231"/>
      <c r="DF21" s="232"/>
      <c r="DG21" s="230">
        <f>4.56909+1.60783076+1.38354647</f>
        <v>7.5604672299999995</v>
      </c>
      <c r="DH21" s="231"/>
      <c r="DI21" s="231"/>
      <c r="DJ21" s="231"/>
      <c r="DK21" s="231"/>
      <c r="DL21" s="231"/>
      <c r="DM21" s="232"/>
      <c r="DN21" s="230">
        <f>0.25330852+0.25497081</f>
        <v>0.5082793299999999</v>
      </c>
      <c r="DO21" s="231"/>
      <c r="DP21" s="231"/>
      <c r="DQ21" s="231"/>
      <c r="DR21" s="231"/>
      <c r="DS21" s="232"/>
      <c r="DT21" s="227"/>
      <c r="DU21" s="228"/>
      <c r="DV21" s="228"/>
      <c r="DW21" s="228"/>
      <c r="DX21" s="228"/>
      <c r="DY21" s="228"/>
      <c r="DZ21" s="229"/>
      <c r="EA21" s="227"/>
      <c r="EB21" s="228"/>
      <c r="EC21" s="228"/>
      <c r="ED21" s="228"/>
      <c r="EE21" s="228"/>
      <c r="EF21" s="228"/>
      <c r="EG21" s="229"/>
      <c r="EH21" s="227"/>
      <c r="EI21" s="228"/>
      <c r="EJ21" s="228"/>
      <c r="EK21" s="228"/>
      <c r="EL21" s="229"/>
      <c r="EM21" s="227"/>
      <c r="EN21" s="228"/>
      <c r="EO21" s="228"/>
      <c r="EP21" s="228"/>
      <c r="EQ21" s="228"/>
      <c r="ER21" s="228"/>
      <c r="ES21" s="229"/>
      <c r="ET21" s="227"/>
      <c r="EU21" s="228"/>
      <c r="EV21" s="228"/>
      <c r="EW21" s="228"/>
      <c r="EX21" s="228"/>
      <c r="EY21" s="228"/>
      <c r="EZ21" s="229"/>
      <c r="FA21" s="227"/>
      <c r="FB21" s="228"/>
      <c r="FC21" s="228"/>
      <c r="FD21" s="228"/>
      <c r="FE21" s="228"/>
      <c r="FF21" s="228"/>
      <c r="FG21" s="229"/>
      <c r="FH21" s="227"/>
      <c r="FI21" s="228"/>
      <c r="FJ21" s="228"/>
      <c r="FK21" s="228"/>
      <c r="FL21" s="228"/>
      <c r="FM21" s="228"/>
      <c r="FN21" s="228"/>
      <c r="FO21" s="229"/>
      <c r="FP21" s="227"/>
      <c r="FQ21" s="228"/>
      <c r="FR21" s="228"/>
      <c r="FS21" s="228"/>
      <c r="FT21" s="229"/>
      <c r="FU21" s="227">
        <v>2015</v>
      </c>
      <c r="FV21" s="228"/>
      <c r="FW21" s="228"/>
      <c r="FX21" s="228"/>
      <c r="FY21" s="228"/>
      <c r="FZ21" s="228"/>
      <c r="GA21" s="229"/>
      <c r="GB21" s="227">
        <v>10</v>
      </c>
      <c r="GC21" s="228"/>
      <c r="GD21" s="228"/>
      <c r="GE21" s="228"/>
      <c r="GF21" s="228"/>
      <c r="GG21" s="228"/>
      <c r="GH21" s="229"/>
      <c r="GI21" s="266"/>
      <c r="GJ21" s="267"/>
      <c r="GK21" s="267"/>
      <c r="GL21" s="267"/>
      <c r="GM21" s="268"/>
      <c r="GN21" s="266" t="s">
        <v>190</v>
      </c>
      <c r="GO21" s="267"/>
      <c r="GP21" s="267"/>
      <c r="GQ21" s="267"/>
      <c r="GR21" s="268"/>
      <c r="GS21" s="269">
        <v>5.518</v>
      </c>
      <c r="GT21" s="270"/>
      <c r="GU21" s="270"/>
      <c r="GV21" s="270"/>
      <c r="GW21" s="270"/>
      <c r="GX21" s="271"/>
      <c r="GY21" s="227"/>
      <c r="GZ21" s="228"/>
      <c r="HA21" s="228"/>
      <c r="HB21" s="228"/>
      <c r="HC21" s="228"/>
      <c r="HD21" s="228"/>
      <c r="HE21" s="228"/>
      <c r="HF21" s="244"/>
    </row>
    <row r="22" spans="2:214" ht="77.25" customHeight="1">
      <c r="B22" s="15" t="s">
        <v>140</v>
      </c>
      <c r="C22" s="33" t="s">
        <v>127</v>
      </c>
      <c r="D22" s="230">
        <v>10.58</v>
      </c>
      <c r="E22" s="231"/>
      <c r="F22" s="231"/>
      <c r="G22" s="231"/>
      <c r="H22" s="231"/>
      <c r="I22" s="231"/>
      <c r="J22" s="232"/>
      <c r="K22" s="230">
        <f>D22*5%</f>
        <v>0.529</v>
      </c>
      <c r="L22" s="231"/>
      <c r="M22" s="231"/>
      <c r="N22" s="231"/>
      <c r="O22" s="232"/>
      <c r="P22" s="230">
        <f>D22*30%</f>
        <v>3.174</v>
      </c>
      <c r="Q22" s="231"/>
      <c r="R22" s="231"/>
      <c r="S22" s="231"/>
      <c r="T22" s="232"/>
      <c r="U22" s="230">
        <f>D22*62%</f>
        <v>6.5596</v>
      </c>
      <c r="V22" s="231"/>
      <c r="W22" s="231"/>
      <c r="X22" s="231"/>
      <c r="Y22" s="231"/>
      <c r="Z22" s="231"/>
      <c r="AA22" s="232"/>
      <c r="AB22" s="230">
        <f>D22*3%</f>
        <v>0.3174</v>
      </c>
      <c r="AC22" s="231"/>
      <c r="AD22" s="231"/>
      <c r="AE22" s="231"/>
      <c r="AF22" s="231"/>
      <c r="AG22" s="232"/>
      <c r="AH22" s="233">
        <f>AO22+AT22+AY22+BF22</f>
        <v>23.117505238999996</v>
      </c>
      <c r="AI22" s="234"/>
      <c r="AJ22" s="234"/>
      <c r="AK22" s="234"/>
      <c r="AL22" s="234"/>
      <c r="AM22" s="234"/>
      <c r="AN22" s="235"/>
      <c r="AO22" s="230">
        <f>0.0697826</f>
        <v>0.0697826</v>
      </c>
      <c r="AP22" s="231"/>
      <c r="AQ22" s="231"/>
      <c r="AR22" s="231"/>
      <c r="AS22" s="232"/>
      <c r="AT22" s="230">
        <f>4.03617839+0.49953847+4.22206249+3.243818+0.83269135+4.30942655-1.4140048+1.36236979</f>
        <v>17.092080239999998</v>
      </c>
      <c r="AU22" s="231"/>
      <c r="AV22" s="231"/>
      <c r="AW22" s="231"/>
      <c r="AX22" s="232"/>
      <c r="AY22" s="230">
        <f>0.75850077+2.3439945+1.76312039-0.868907951+0.95782405</f>
        <v>4.954531759</v>
      </c>
      <c r="AZ22" s="231"/>
      <c r="BA22" s="231"/>
      <c r="BB22" s="231"/>
      <c r="BC22" s="231"/>
      <c r="BD22" s="231"/>
      <c r="BE22" s="232"/>
      <c r="BF22" s="230">
        <f>0.0639419+0.61238595+0.00345442+0.30418721-0.2515792+0.26872036</f>
        <v>1.0011106399999998</v>
      </c>
      <c r="BG22" s="231"/>
      <c r="BH22" s="231"/>
      <c r="BI22" s="231"/>
      <c r="BJ22" s="231"/>
      <c r="BK22" s="232"/>
      <c r="BL22" s="230">
        <f>AH22-D22</f>
        <v>12.537505238999996</v>
      </c>
      <c r="BM22" s="231"/>
      <c r="BN22" s="231"/>
      <c r="BO22" s="231"/>
      <c r="BP22" s="231"/>
      <c r="BQ22" s="231"/>
      <c r="BR22" s="232"/>
      <c r="BS22" s="230">
        <f>AO22-K22</f>
        <v>-0.4592174</v>
      </c>
      <c r="BT22" s="231"/>
      <c r="BU22" s="231"/>
      <c r="BV22" s="231"/>
      <c r="BW22" s="232"/>
      <c r="BX22" s="230">
        <f>AT22-P22</f>
        <v>13.918080239999998</v>
      </c>
      <c r="BY22" s="231"/>
      <c r="BZ22" s="231"/>
      <c r="CA22" s="231"/>
      <c r="CB22" s="232"/>
      <c r="CC22" s="230">
        <f>AY22-U22</f>
        <v>-1.6050682409999997</v>
      </c>
      <c r="CD22" s="231"/>
      <c r="CE22" s="231"/>
      <c r="CF22" s="231"/>
      <c r="CG22" s="231"/>
      <c r="CH22" s="231"/>
      <c r="CI22" s="232"/>
      <c r="CJ22" s="230">
        <f>BF22-AB22</f>
        <v>0.6837106399999998</v>
      </c>
      <c r="CK22" s="231"/>
      <c r="CL22" s="231"/>
      <c r="CM22" s="231"/>
      <c r="CN22" s="231"/>
      <c r="CO22" s="232"/>
      <c r="CP22" s="233">
        <f>CW22+DB22+DG22+DN22</f>
        <v>23.117505238999996</v>
      </c>
      <c r="CQ22" s="234"/>
      <c r="CR22" s="234"/>
      <c r="CS22" s="234"/>
      <c r="CT22" s="234"/>
      <c r="CU22" s="234"/>
      <c r="CV22" s="235"/>
      <c r="CW22" s="230">
        <f>0.0697826</f>
        <v>0.0697826</v>
      </c>
      <c r="CX22" s="231"/>
      <c r="CY22" s="231"/>
      <c r="CZ22" s="231"/>
      <c r="DA22" s="232"/>
      <c r="DB22" s="230">
        <f>4.03617839+0.49953847+4.22206249+3.243818+0.83269135+4.30942655-1.4140048+1.36236979</f>
        <v>17.092080239999998</v>
      </c>
      <c r="DC22" s="231"/>
      <c r="DD22" s="231"/>
      <c r="DE22" s="231"/>
      <c r="DF22" s="232"/>
      <c r="DG22" s="230">
        <f>0.75850077+2.3439945+1.76312039-0.868907951+0.95782405</f>
        <v>4.954531759</v>
      </c>
      <c r="DH22" s="231"/>
      <c r="DI22" s="231"/>
      <c r="DJ22" s="231"/>
      <c r="DK22" s="231"/>
      <c r="DL22" s="231"/>
      <c r="DM22" s="232"/>
      <c r="DN22" s="230">
        <f>0.0639419+0.61238595+0.00345442+0.30418721-0.2515792+0.26872036</f>
        <v>1.0011106399999998</v>
      </c>
      <c r="DO22" s="231"/>
      <c r="DP22" s="231"/>
      <c r="DQ22" s="231"/>
      <c r="DR22" s="231"/>
      <c r="DS22" s="232"/>
      <c r="DT22" s="237"/>
      <c r="DU22" s="238"/>
      <c r="DV22" s="238"/>
      <c r="DW22" s="238"/>
      <c r="DX22" s="238"/>
      <c r="DY22" s="238"/>
      <c r="DZ22" s="239"/>
      <c r="EA22" s="237"/>
      <c r="EB22" s="238"/>
      <c r="EC22" s="238"/>
      <c r="ED22" s="238"/>
      <c r="EE22" s="238"/>
      <c r="EF22" s="238"/>
      <c r="EG22" s="239"/>
      <c r="EH22" s="237"/>
      <c r="EI22" s="238"/>
      <c r="EJ22" s="238"/>
      <c r="EK22" s="238"/>
      <c r="EL22" s="239"/>
      <c r="EM22" s="237"/>
      <c r="EN22" s="238"/>
      <c r="EO22" s="238"/>
      <c r="EP22" s="238"/>
      <c r="EQ22" s="238"/>
      <c r="ER22" s="238"/>
      <c r="ES22" s="239"/>
      <c r="ET22" s="227"/>
      <c r="EU22" s="228"/>
      <c r="EV22" s="228"/>
      <c r="EW22" s="228"/>
      <c r="EX22" s="228"/>
      <c r="EY22" s="228"/>
      <c r="EZ22" s="229"/>
      <c r="FA22" s="227"/>
      <c r="FB22" s="228"/>
      <c r="FC22" s="228"/>
      <c r="FD22" s="228"/>
      <c r="FE22" s="228"/>
      <c r="FF22" s="228"/>
      <c r="FG22" s="229"/>
      <c r="FH22" s="227"/>
      <c r="FI22" s="228"/>
      <c r="FJ22" s="228"/>
      <c r="FK22" s="228"/>
      <c r="FL22" s="228"/>
      <c r="FM22" s="228"/>
      <c r="FN22" s="228"/>
      <c r="FO22" s="229"/>
      <c r="FP22" s="227"/>
      <c r="FQ22" s="228"/>
      <c r="FR22" s="228"/>
      <c r="FS22" s="228"/>
      <c r="FT22" s="229"/>
      <c r="FU22" s="227">
        <v>2015</v>
      </c>
      <c r="FV22" s="228"/>
      <c r="FW22" s="228"/>
      <c r="FX22" s="228"/>
      <c r="FY22" s="228"/>
      <c r="FZ22" s="228"/>
      <c r="GA22" s="229"/>
      <c r="GB22" s="227">
        <v>10</v>
      </c>
      <c r="GC22" s="228"/>
      <c r="GD22" s="228"/>
      <c r="GE22" s="228"/>
      <c r="GF22" s="228"/>
      <c r="GG22" s="228"/>
      <c r="GH22" s="229"/>
      <c r="GI22" s="266" t="s">
        <v>166</v>
      </c>
      <c r="GJ22" s="267"/>
      <c r="GK22" s="267"/>
      <c r="GL22" s="267"/>
      <c r="GM22" s="268"/>
      <c r="GN22" s="266" t="s">
        <v>167</v>
      </c>
      <c r="GO22" s="267"/>
      <c r="GP22" s="267"/>
      <c r="GQ22" s="267"/>
      <c r="GR22" s="268"/>
      <c r="GS22" s="227">
        <v>13.973</v>
      </c>
      <c r="GT22" s="228"/>
      <c r="GU22" s="228"/>
      <c r="GV22" s="228"/>
      <c r="GW22" s="228"/>
      <c r="GX22" s="229"/>
      <c r="GY22" s="237"/>
      <c r="GZ22" s="238"/>
      <c r="HA22" s="238"/>
      <c r="HB22" s="238"/>
      <c r="HC22" s="238"/>
      <c r="HD22" s="238"/>
      <c r="HE22" s="238"/>
      <c r="HF22" s="243"/>
    </row>
    <row r="23" spans="2:214" ht="66" customHeight="1">
      <c r="B23" s="15" t="s">
        <v>141</v>
      </c>
      <c r="C23" s="31" t="s">
        <v>163</v>
      </c>
      <c r="D23" s="230">
        <v>8.75</v>
      </c>
      <c r="E23" s="231"/>
      <c r="F23" s="231"/>
      <c r="G23" s="231"/>
      <c r="H23" s="231"/>
      <c r="I23" s="231"/>
      <c r="J23" s="232"/>
      <c r="K23" s="230">
        <f>D23*5%</f>
        <v>0.4375</v>
      </c>
      <c r="L23" s="231"/>
      <c r="M23" s="231"/>
      <c r="N23" s="231"/>
      <c r="O23" s="232"/>
      <c r="P23" s="230">
        <f>D23*30%</f>
        <v>2.625</v>
      </c>
      <c r="Q23" s="231"/>
      <c r="R23" s="231"/>
      <c r="S23" s="231"/>
      <c r="T23" s="232"/>
      <c r="U23" s="230">
        <f>D23*62%</f>
        <v>5.425</v>
      </c>
      <c r="V23" s="231"/>
      <c r="W23" s="231"/>
      <c r="X23" s="231"/>
      <c r="Y23" s="231"/>
      <c r="Z23" s="231"/>
      <c r="AA23" s="232"/>
      <c r="AB23" s="230">
        <f>D23*3%</f>
        <v>0.2625</v>
      </c>
      <c r="AC23" s="231"/>
      <c r="AD23" s="231"/>
      <c r="AE23" s="231"/>
      <c r="AF23" s="231"/>
      <c r="AG23" s="232"/>
      <c r="AH23" s="233">
        <f>AO23+AT23+AY23+BF23</f>
        <v>1.2217987</v>
      </c>
      <c r="AI23" s="234"/>
      <c r="AJ23" s="234"/>
      <c r="AK23" s="234"/>
      <c r="AL23" s="234"/>
      <c r="AM23" s="234"/>
      <c r="AN23" s="235"/>
      <c r="AO23" s="230">
        <v>0.28138338</v>
      </c>
      <c r="AP23" s="231"/>
      <c r="AQ23" s="231"/>
      <c r="AR23" s="231"/>
      <c r="AS23" s="232"/>
      <c r="AT23" s="230">
        <f>0.05352704+0.14738991+0.69557895</f>
        <v>0.8964959</v>
      </c>
      <c r="AU23" s="231"/>
      <c r="AV23" s="231"/>
      <c r="AW23" s="231"/>
      <c r="AX23" s="232"/>
      <c r="AY23" s="230">
        <f>0.01385411+0.01727126</f>
        <v>0.03112537</v>
      </c>
      <c r="AZ23" s="231"/>
      <c r="BA23" s="231"/>
      <c r="BB23" s="231"/>
      <c r="BC23" s="231"/>
      <c r="BD23" s="231"/>
      <c r="BE23" s="232"/>
      <c r="BF23" s="230">
        <f>0.00186744+0.01092661</f>
        <v>0.01279405</v>
      </c>
      <c r="BG23" s="231"/>
      <c r="BH23" s="231"/>
      <c r="BI23" s="231"/>
      <c r="BJ23" s="231"/>
      <c r="BK23" s="232"/>
      <c r="BL23" s="230">
        <f>AH23-D23</f>
        <v>-7.5282013</v>
      </c>
      <c r="BM23" s="231"/>
      <c r="BN23" s="231"/>
      <c r="BO23" s="231"/>
      <c r="BP23" s="231"/>
      <c r="BQ23" s="231"/>
      <c r="BR23" s="232"/>
      <c r="BS23" s="230">
        <f>AO23-K23</f>
        <v>-0.15611661999999998</v>
      </c>
      <c r="BT23" s="231"/>
      <c r="BU23" s="231"/>
      <c r="BV23" s="231"/>
      <c r="BW23" s="232"/>
      <c r="BX23" s="230">
        <f>AT23-P23</f>
        <v>-1.7285040999999999</v>
      </c>
      <c r="BY23" s="231"/>
      <c r="BZ23" s="231"/>
      <c r="CA23" s="231"/>
      <c r="CB23" s="232"/>
      <c r="CC23" s="230">
        <f>AY23-U23</f>
        <v>-5.39387463</v>
      </c>
      <c r="CD23" s="231"/>
      <c r="CE23" s="231"/>
      <c r="CF23" s="231"/>
      <c r="CG23" s="231"/>
      <c r="CH23" s="231"/>
      <c r="CI23" s="232"/>
      <c r="CJ23" s="230">
        <f>BF23-AB23</f>
        <v>-0.24970595</v>
      </c>
      <c r="CK23" s="231"/>
      <c r="CL23" s="231"/>
      <c r="CM23" s="231"/>
      <c r="CN23" s="231"/>
      <c r="CO23" s="232"/>
      <c r="CP23" s="233">
        <f>CW23+DB23+DG23+DN23</f>
        <v>1.2217987</v>
      </c>
      <c r="CQ23" s="234"/>
      <c r="CR23" s="234"/>
      <c r="CS23" s="234"/>
      <c r="CT23" s="234"/>
      <c r="CU23" s="234"/>
      <c r="CV23" s="235"/>
      <c r="CW23" s="230">
        <v>0.28138338</v>
      </c>
      <c r="CX23" s="231"/>
      <c r="CY23" s="231"/>
      <c r="CZ23" s="231"/>
      <c r="DA23" s="232"/>
      <c r="DB23" s="230">
        <f>0.05352704+0.14738991+0.69557895</f>
        <v>0.8964959</v>
      </c>
      <c r="DC23" s="231"/>
      <c r="DD23" s="231"/>
      <c r="DE23" s="231"/>
      <c r="DF23" s="232"/>
      <c r="DG23" s="230">
        <f>0.01385411+0.01727126</f>
        <v>0.03112537</v>
      </c>
      <c r="DH23" s="231"/>
      <c r="DI23" s="231"/>
      <c r="DJ23" s="231"/>
      <c r="DK23" s="231"/>
      <c r="DL23" s="231"/>
      <c r="DM23" s="232"/>
      <c r="DN23" s="230">
        <f>0.00186744+0.01092661</f>
        <v>0.01279405</v>
      </c>
      <c r="DO23" s="231"/>
      <c r="DP23" s="231"/>
      <c r="DQ23" s="231"/>
      <c r="DR23" s="231"/>
      <c r="DS23" s="232"/>
      <c r="DT23" s="227"/>
      <c r="DU23" s="228"/>
      <c r="DV23" s="228"/>
      <c r="DW23" s="228"/>
      <c r="DX23" s="228"/>
      <c r="DY23" s="228"/>
      <c r="DZ23" s="229"/>
      <c r="EA23" s="227"/>
      <c r="EB23" s="228"/>
      <c r="EC23" s="228"/>
      <c r="ED23" s="228"/>
      <c r="EE23" s="228"/>
      <c r="EF23" s="228"/>
      <c r="EG23" s="229"/>
      <c r="EH23" s="227"/>
      <c r="EI23" s="228"/>
      <c r="EJ23" s="228"/>
      <c r="EK23" s="228"/>
      <c r="EL23" s="229"/>
      <c r="EM23" s="227"/>
      <c r="EN23" s="228"/>
      <c r="EO23" s="228"/>
      <c r="EP23" s="228"/>
      <c r="EQ23" s="228"/>
      <c r="ER23" s="228"/>
      <c r="ES23" s="229"/>
      <c r="ET23" s="227"/>
      <c r="EU23" s="228"/>
      <c r="EV23" s="228"/>
      <c r="EW23" s="228"/>
      <c r="EX23" s="228"/>
      <c r="EY23" s="228"/>
      <c r="EZ23" s="229"/>
      <c r="FA23" s="227"/>
      <c r="FB23" s="228"/>
      <c r="FC23" s="228"/>
      <c r="FD23" s="228"/>
      <c r="FE23" s="228"/>
      <c r="FF23" s="228"/>
      <c r="FG23" s="229"/>
      <c r="FH23" s="227"/>
      <c r="FI23" s="228"/>
      <c r="FJ23" s="228"/>
      <c r="FK23" s="228"/>
      <c r="FL23" s="228"/>
      <c r="FM23" s="228"/>
      <c r="FN23" s="228"/>
      <c r="FO23" s="229"/>
      <c r="FP23" s="227"/>
      <c r="FQ23" s="228"/>
      <c r="FR23" s="228"/>
      <c r="FS23" s="228"/>
      <c r="FT23" s="229"/>
      <c r="FU23" s="227">
        <v>2015</v>
      </c>
      <c r="FV23" s="228"/>
      <c r="FW23" s="228"/>
      <c r="FX23" s="228"/>
      <c r="FY23" s="228"/>
      <c r="FZ23" s="228"/>
      <c r="GA23" s="229"/>
      <c r="GB23" s="227">
        <v>10</v>
      </c>
      <c r="GC23" s="228"/>
      <c r="GD23" s="228"/>
      <c r="GE23" s="228"/>
      <c r="GF23" s="228"/>
      <c r="GG23" s="228"/>
      <c r="GH23" s="229"/>
      <c r="GI23" s="266" t="s">
        <v>166</v>
      </c>
      <c r="GJ23" s="267"/>
      <c r="GK23" s="267"/>
      <c r="GL23" s="267"/>
      <c r="GM23" s="268"/>
      <c r="GN23" s="266" t="s">
        <v>168</v>
      </c>
      <c r="GO23" s="267"/>
      <c r="GP23" s="267"/>
      <c r="GQ23" s="267"/>
      <c r="GR23" s="268"/>
      <c r="GS23" s="227">
        <v>0.507</v>
      </c>
      <c r="GT23" s="228"/>
      <c r="GU23" s="228"/>
      <c r="GV23" s="228"/>
      <c r="GW23" s="228"/>
      <c r="GX23" s="229"/>
      <c r="GY23" s="227"/>
      <c r="GZ23" s="228"/>
      <c r="HA23" s="228"/>
      <c r="HB23" s="228"/>
      <c r="HC23" s="228"/>
      <c r="HD23" s="228"/>
      <c r="HE23" s="228"/>
      <c r="HF23" s="244"/>
    </row>
    <row r="24" spans="2:214" ht="12.75" customHeight="1" hidden="1">
      <c r="B24" s="16"/>
      <c r="C24" s="12"/>
      <c r="D24" s="230"/>
      <c r="E24" s="231"/>
      <c r="F24" s="231"/>
      <c r="G24" s="231"/>
      <c r="H24" s="231"/>
      <c r="I24" s="231"/>
      <c r="J24" s="232"/>
      <c r="K24" s="230"/>
      <c r="L24" s="231"/>
      <c r="M24" s="231"/>
      <c r="N24" s="231"/>
      <c r="O24" s="232"/>
      <c r="P24" s="230"/>
      <c r="Q24" s="231"/>
      <c r="R24" s="231"/>
      <c r="S24" s="231"/>
      <c r="T24" s="232"/>
      <c r="U24" s="230"/>
      <c r="V24" s="231"/>
      <c r="W24" s="231"/>
      <c r="X24" s="231"/>
      <c r="Y24" s="231"/>
      <c r="Z24" s="231"/>
      <c r="AA24" s="232"/>
      <c r="AB24" s="230"/>
      <c r="AC24" s="231"/>
      <c r="AD24" s="231"/>
      <c r="AE24" s="231"/>
      <c r="AF24" s="231"/>
      <c r="AG24" s="232"/>
      <c r="AH24" s="233"/>
      <c r="AI24" s="234"/>
      <c r="AJ24" s="234"/>
      <c r="AK24" s="234"/>
      <c r="AL24" s="234"/>
      <c r="AM24" s="234"/>
      <c r="AN24" s="235"/>
      <c r="AO24" s="230"/>
      <c r="AP24" s="231"/>
      <c r="AQ24" s="231"/>
      <c r="AR24" s="231"/>
      <c r="AS24" s="232"/>
      <c r="AT24" s="230"/>
      <c r="AU24" s="231"/>
      <c r="AV24" s="231"/>
      <c r="AW24" s="231"/>
      <c r="AX24" s="232"/>
      <c r="AY24" s="230"/>
      <c r="AZ24" s="231"/>
      <c r="BA24" s="231"/>
      <c r="BB24" s="231"/>
      <c r="BC24" s="231"/>
      <c r="BD24" s="231"/>
      <c r="BE24" s="232"/>
      <c r="BF24" s="230"/>
      <c r="BG24" s="231"/>
      <c r="BH24" s="231"/>
      <c r="BI24" s="231"/>
      <c r="BJ24" s="231"/>
      <c r="BK24" s="232"/>
      <c r="BL24" s="230"/>
      <c r="BM24" s="231"/>
      <c r="BN24" s="231"/>
      <c r="BO24" s="231"/>
      <c r="BP24" s="231"/>
      <c r="BQ24" s="231"/>
      <c r="BR24" s="232"/>
      <c r="BS24" s="230"/>
      <c r="BT24" s="231"/>
      <c r="BU24" s="231"/>
      <c r="BV24" s="231"/>
      <c r="BW24" s="232"/>
      <c r="BX24" s="230"/>
      <c r="BY24" s="231"/>
      <c r="BZ24" s="231"/>
      <c r="CA24" s="231"/>
      <c r="CB24" s="232"/>
      <c r="CC24" s="230"/>
      <c r="CD24" s="231"/>
      <c r="CE24" s="231"/>
      <c r="CF24" s="231"/>
      <c r="CG24" s="231"/>
      <c r="CH24" s="231"/>
      <c r="CI24" s="232"/>
      <c r="CJ24" s="230"/>
      <c r="CK24" s="231"/>
      <c r="CL24" s="231"/>
      <c r="CM24" s="231"/>
      <c r="CN24" s="231"/>
      <c r="CO24" s="232"/>
      <c r="CP24" s="233"/>
      <c r="CQ24" s="234"/>
      <c r="CR24" s="234"/>
      <c r="CS24" s="234"/>
      <c r="CT24" s="234"/>
      <c r="CU24" s="234"/>
      <c r="CV24" s="235"/>
      <c r="CW24" s="230"/>
      <c r="CX24" s="231"/>
      <c r="CY24" s="231"/>
      <c r="CZ24" s="231"/>
      <c r="DA24" s="232"/>
      <c r="DB24" s="230"/>
      <c r="DC24" s="231"/>
      <c r="DD24" s="231"/>
      <c r="DE24" s="231"/>
      <c r="DF24" s="232"/>
      <c r="DG24" s="230"/>
      <c r="DH24" s="231"/>
      <c r="DI24" s="231"/>
      <c r="DJ24" s="231"/>
      <c r="DK24" s="231"/>
      <c r="DL24" s="231"/>
      <c r="DM24" s="232"/>
      <c r="DN24" s="230"/>
      <c r="DO24" s="231"/>
      <c r="DP24" s="231"/>
      <c r="DQ24" s="231"/>
      <c r="DR24" s="231"/>
      <c r="DS24" s="232"/>
      <c r="DT24" s="227"/>
      <c r="DU24" s="228"/>
      <c r="DV24" s="228"/>
      <c r="DW24" s="228"/>
      <c r="DX24" s="228"/>
      <c r="DY24" s="228"/>
      <c r="DZ24" s="229"/>
      <c r="EA24" s="227"/>
      <c r="EB24" s="228"/>
      <c r="EC24" s="228"/>
      <c r="ED24" s="228"/>
      <c r="EE24" s="228"/>
      <c r="EF24" s="228"/>
      <c r="EG24" s="229"/>
      <c r="EH24" s="227"/>
      <c r="EI24" s="228"/>
      <c r="EJ24" s="228"/>
      <c r="EK24" s="228"/>
      <c r="EL24" s="229"/>
      <c r="EM24" s="227"/>
      <c r="EN24" s="228"/>
      <c r="EO24" s="228"/>
      <c r="EP24" s="228"/>
      <c r="EQ24" s="228"/>
      <c r="ER24" s="228"/>
      <c r="ES24" s="229"/>
      <c r="ET24" s="227"/>
      <c r="EU24" s="228"/>
      <c r="EV24" s="228"/>
      <c r="EW24" s="228"/>
      <c r="EX24" s="228"/>
      <c r="EY24" s="228"/>
      <c r="EZ24" s="229"/>
      <c r="FA24" s="227"/>
      <c r="FB24" s="228"/>
      <c r="FC24" s="228"/>
      <c r="FD24" s="228"/>
      <c r="FE24" s="228"/>
      <c r="FF24" s="228"/>
      <c r="FG24" s="229"/>
      <c r="FH24" s="227"/>
      <c r="FI24" s="228"/>
      <c r="FJ24" s="228"/>
      <c r="FK24" s="228"/>
      <c r="FL24" s="228"/>
      <c r="FM24" s="228"/>
      <c r="FN24" s="228"/>
      <c r="FO24" s="229"/>
      <c r="FP24" s="227"/>
      <c r="FQ24" s="228"/>
      <c r="FR24" s="228"/>
      <c r="FS24" s="228"/>
      <c r="FT24" s="229"/>
      <c r="FU24" s="227"/>
      <c r="FV24" s="228"/>
      <c r="FW24" s="228"/>
      <c r="FX24" s="228"/>
      <c r="FY24" s="228"/>
      <c r="FZ24" s="228"/>
      <c r="GA24" s="229"/>
      <c r="GB24" s="227"/>
      <c r="GC24" s="228"/>
      <c r="GD24" s="228"/>
      <c r="GE24" s="228"/>
      <c r="GF24" s="228"/>
      <c r="GG24" s="228"/>
      <c r="GH24" s="229"/>
      <c r="GI24" s="227"/>
      <c r="GJ24" s="228"/>
      <c r="GK24" s="228"/>
      <c r="GL24" s="228"/>
      <c r="GM24" s="229"/>
      <c r="GN24" s="227"/>
      <c r="GO24" s="228"/>
      <c r="GP24" s="228"/>
      <c r="GQ24" s="228"/>
      <c r="GR24" s="229"/>
      <c r="GS24" s="227"/>
      <c r="GT24" s="228"/>
      <c r="GU24" s="228"/>
      <c r="GV24" s="228"/>
      <c r="GW24" s="228"/>
      <c r="GX24" s="229"/>
      <c r="GY24" s="227"/>
      <c r="GZ24" s="228"/>
      <c r="HA24" s="228"/>
      <c r="HB24" s="228"/>
      <c r="HC24" s="228"/>
      <c r="HD24" s="228"/>
      <c r="HE24" s="228"/>
      <c r="HF24" s="244"/>
    </row>
    <row r="25" spans="2:214" ht="12.75">
      <c r="B25" s="17" t="s">
        <v>99</v>
      </c>
      <c r="C25" s="18" t="s">
        <v>24</v>
      </c>
      <c r="D25" s="252">
        <f>U25</f>
        <v>9.771</v>
      </c>
      <c r="E25" s="253"/>
      <c r="F25" s="253"/>
      <c r="G25" s="253"/>
      <c r="H25" s="253"/>
      <c r="I25" s="253"/>
      <c r="J25" s="254"/>
      <c r="K25" s="252">
        <f>K26+K27+K28</f>
        <v>0</v>
      </c>
      <c r="L25" s="253"/>
      <c r="M25" s="253"/>
      <c r="N25" s="253"/>
      <c r="O25" s="254"/>
      <c r="P25" s="252">
        <f>P26+P27+P28</f>
        <v>0</v>
      </c>
      <c r="Q25" s="253"/>
      <c r="R25" s="253"/>
      <c r="S25" s="253"/>
      <c r="T25" s="254"/>
      <c r="U25" s="252">
        <f>U26+U27+U28</f>
        <v>9.771</v>
      </c>
      <c r="V25" s="253"/>
      <c r="W25" s="253"/>
      <c r="X25" s="253"/>
      <c r="Y25" s="253"/>
      <c r="Z25" s="253"/>
      <c r="AA25" s="254"/>
      <c r="AB25" s="252">
        <f>0</f>
        <v>0</v>
      </c>
      <c r="AC25" s="253"/>
      <c r="AD25" s="253"/>
      <c r="AE25" s="253"/>
      <c r="AF25" s="253"/>
      <c r="AG25" s="254"/>
      <c r="AH25" s="263">
        <f>AH26+AH27+AH28</f>
        <v>18.0535730436</v>
      </c>
      <c r="AI25" s="264"/>
      <c r="AJ25" s="264"/>
      <c r="AK25" s="264"/>
      <c r="AL25" s="264"/>
      <c r="AM25" s="264"/>
      <c r="AN25" s="265"/>
      <c r="AO25" s="252">
        <v>0</v>
      </c>
      <c r="AP25" s="253"/>
      <c r="AQ25" s="253"/>
      <c r="AR25" s="253"/>
      <c r="AS25" s="254"/>
      <c r="AT25" s="252">
        <v>0</v>
      </c>
      <c r="AU25" s="253"/>
      <c r="AV25" s="253"/>
      <c r="AW25" s="253"/>
      <c r="AX25" s="254"/>
      <c r="AY25" s="252">
        <f>AY27+AY26+AY28</f>
        <v>18.0535730436</v>
      </c>
      <c r="AZ25" s="253"/>
      <c r="BA25" s="253"/>
      <c r="BB25" s="253"/>
      <c r="BC25" s="253"/>
      <c r="BD25" s="253"/>
      <c r="BE25" s="254"/>
      <c r="BF25" s="252">
        <v>0</v>
      </c>
      <c r="BG25" s="253"/>
      <c r="BH25" s="253"/>
      <c r="BI25" s="253"/>
      <c r="BJ25" s="253"/>
      <c r="BK25" s="254"/>
      <c r="BL25" s="252">
        <f>AH25-D25</f>
        <v>8.2825730436</v>
      </c>
      <c r="BM25" s="253"/>
      <c r="BN25" s="253"/>
      <c r="BO25" s="253"/>
      <c r="BP25" s="253"/>
      <c r="BQ25" s="253"/>
      <c r="BR25" s="254"/>
      <c r="BS25" s="252">
        <f>AO25-K25</f>
        <v>0</v>
      </c>
      <c r="BT25" s="253"/>
      <c r="BU25" s="253"/>
      <c r="BV25" s="253"/>
      <c r="BW25" s="254"/>
      <c r="BX25" s="252">
        <f>AT25-P25</f>
        <v>0</v>
      </c>
      <c r="BY25" s="253"/>
      <c r="BZ25" s="253"/>
      <c r="CA25" s="253"/>
      <c r="CB25" s="254"/>
      <c r="CC25" s="252">
        <f>AY25-U25</f>
        <v>8.2825730436</v>
      </c>
      <c r="CD25" s="253"/>
      <c r="CE25" s="253"/>
      <c r="CF25" s="253"/>
      <c r="CG25" s="253"/>
      <c r="CH25" s="253"/>
      <c r="CI25" s="254"/>
      <c r="CJ25" s="252">
        <f>BF25-AB25</f>
        <v>0</v>
      </c>
      <c r="CK25" s="253"/>
      <c r="CL25" s="253"/>
      <c r="CM25" s="253"/>
      <c r="CN25" s="253"/>
      <c r="CO25" s="254"/>
      <c r="CP25" s="263">
        <f>CP26+CP27+CP28</f>
        <v>18.0535730436</v>
      </c>
      <c r="CQ25" s="264"/>
      <c r="CR25" s="264"/>
      <c r="CS25" s="264"/>
      <c r="CT25" s="264"/>
      <c r="CU25" s="264"/>
      <c r="CV25" s="265"/>
      <c r="CW25" s="252">
        <v>0</v>
      </c>
      <c r="CX25" s="253"/>
      <c r="CY25" s="253"/>
      <c r="CZ25" s="253"/>
      <c r="DA25" s="254"/>
      <c r="DB25" s="252">
        <v>0</v>
      </c>
      <c r="DC25" s="253"/>
      <c r="DD25" s="253"/>
      <c r="DE25" s="253"/>
      <c r="DF25" s="254"/>
      <c r="DG25" s="252">
        <f>DG27+DG26+DG28</f>
        <v>18.0535730436</v>
      </c>
      <c r="DH25" s="253"/>
      <c r="DI25" s="253"/>
      <c r="DJ25" s="253"/>
      <c r="DK25" s="253"/>
      <c r="DL25" s="253"/>
      <c r="DM25" s="254"/>
      <c r="DN25" s="252">
        <v>0</v>
      </c>
      <c r="DO25" s="253"/>
      <c r="DP25" s="253"/>
      <c r="DQ25" s="253"/>
      <c r="DR25" s="253"/>
      <c r="DS25" s="254"/>
      <c r="DT25" s="227"/>
      <c r="DU25" s="228"/>
      <c r="DV25" s="228"/>
      <c r="DW25" s="228"/>
      <c r="DX25" s="228"/>
      <c r="DY25" s="228"/>
      <c r="DZ25" s="229"/>
      <c r="EA25" s="227"/>
      <c r="EB25" s="228"/>
      <c r="EC25" s="228"/>
      <c r="ED25" s="228"/>
      <c r="EE25" s="228"/>
      <c r="EF25" s="228"/>
      <c r="EG25" s="229"/>
      <c r="EH25" s="227"/>
      <c r="EI25" s="228"/>
      <c r="EJ25" s="228"/>
      <c r="EK25" s="228"/>
      <c r="EL25" s="229"/>
      <c r="EM25" s="227"/>
      <c r="EN25" s="228"/>
      <c r="EO25" s="228"/>
      <c r="EP25" s="228"/>
      <c r="EQ25" s="228"/>
      <c r="ER25" s="228"/>
      <c r="ES25" s="229"/>
      <c r="ET25" s="227"/>
      <c r="EU25" s="228"/>
      <c r="EV25" s="228"/>
      <c r="EW25" s="228"/>
      <c r="EX25" s="228"/>
      <c r="EY25" s="228"/>
      <c r="EZ25" s="229"/>
      <c r="FA25" s="227"/>
      <c r="FB25" s="228"/>
      <c r="FC25" s="228"/>
      <c r="FD25" s="228"/>
      <c r="FE25" s="228"/>
      <c r="FF25" s="228"/>
      <c r="FG25" s="229"/>
      <c r="FH25" s="227"/>
      <c r="FI25" s="228"/>
      <c r="FJ25" s="228"/>
      <c r="FK25" s="228"/>
      <c r="FL25" s="228"/>
      <c r="FM25" s="228"/>
      <c r="FN25" s="228"/>
      <c r="FO25" s="229"/>
      <c r="FP25" s="227"/>
      <c r="FQ25" s="228"/>
      <c r="FR25" s="228"/>
      <c r="FS25" s="228"/>
      <c r="FT25" s="229"/>
      <c r="FU25" s="227"/>
      <c r="FV25" s="228"/>
      <c r="FW25" s="228"/>
      <c r="FX25" s="228"/>
      <c r="FY25" s="228"/>
      <c r="FZ25" s="228"/>
      <c r="GA25" s="229"/>
      <c r="GB25" s="227"/>
      <c r="GC25" s="228"/>
      <c r="GD25" s="228"/>
      <c r="GE25" s="228"/>
      <c r="GF25" s="228"/>
      <c r="GG25" s="228"/>
      <c r="GH25" s="229"/>
      <c r="GI25" s="227"/>
      <c r="GJ25" s="228"/>
      <c r="GK25" s="228"/>
      <c r="GL25" s="228"/>
      <c r="GM25" s="229"/>
      <c r="GN25" s="227"/>
      <c r="GO25" s="228"/>
      <c r="GP25" s="228"/>
      <c r="GQ25" s="228"/>
      <c r="GR25" s="229"/>
      <c r="GS25" s="227"/>
      <c r="GT25" s="228"/>
      <c r="GU25" s="228"/>
      <c r="GV25" s="228"/>
      <c r="GW25" s="228"/>
      <c r="GX25" s="229"/>
      <c r="GY25" s="227"/>
      <c r="GZ25" s="228"/>
      <c r="HA25" s="228"/>
      <c r="HB25" s="228"/>
      <c r="HC25" s="228"/>
      <c r="HD25" s="228"/>
      <c r="HE25" s="228"/>
      <c r="HF25" s="244"/>
    </row>
    <row r="26" spans="2:214" ht="12.75">
      <c r="B26" s="16" t="s">
        <v>142</v>
      </c>
      <c r="C26" s="12" t="s">
        <v>120</v>
      </c>
      <c r="D26" s="230">
        <v>5.731</v>
      </c>
      <c r="E26" s="231"/>
      <c r="F26" s="231"/>
      <c r="G26" s="231"/>
      <c r="H26" s="231"/>
      <c r="I26" s="231"/>
      <c r="J26" s="232"/>
      <c r="K26" s="230">
        <v>0</v>
      </c>
      <c r="L26" s="231"/>
      <c r="M26" s="231"/>
      <c r="N26" s="231"/>
      <c r="O26" s="232"/>
      <c r="P26" s="230">
        <v>0</v>
      </c>
      <c r="Q26" s="231"/>
      <c r="R26" s="231"/>
      <c r="S26" s="231"/>
      <c r="T26" s="232"/>
      <c r="U26" s="230">
        <f>D26</f>
        <v>5.731</v>
      </c>
      <c r="V26" s="231"/>
      <c r="W26" s="231"/>
      <c r="X26" s="231"/>
      <c r="Y26" s="231"/>
      <c r="Z26" s="231"/>
      <c r="AA26" s="232"/>
      <c r="AB26" s="230">
        <v>0</v>
      </c>
      <c r="AC26" s="231"/>
      <c r="AD26" s="231"/>
      <c r="AE26" s="231"/>
      <c r="AF26" s="231"/>
      <c r="AG26" s="232"/>
      <c r="AH26" s="233">
        <f>AY26</f>
        <v>13.941673040000001</v>
      </c>
      <c r="AI26" s="234"/>
      <c r="AJ26" s="234"/>
      <c r="AK26" s="234"/>
      <c r="AL26" s="234"/>
      <c r="AM26" s="234"/>
      <c r="AN26" s="235"/>
      <c r="AO26" s="230">
        <v>0</v>
      </c>
      <c r="AP26" s="231"/>
      <c r="AQ26" s="231"/>
      <c r="AR26" s="231"/>
      <c r="AS26" s="232"/>
      <c r="AT26" s="230">
        <v>0</v>
      </c>
      <c r="AU26" s="231"/>
      <c r="AV26" s="231"/>
      <c r="AW26" s="231"/>
      <c r="AX26" s="232"/>
      <c r="AY26" s="230">
        <f>0.08988454+0.60204+9.93218992+3.31755858</f>
        <v>13.941673040000001</v>
      </c>
      <c r="AZ26" s="231"/>
      <c r="BA26" s="231"/>
      <c r="BB26" s="231"/>
      <c r="BC26" s="231"/>
      <c r="BD26" s="231"/>
      <c r="BE26" s="232"/>
      <c r="BF26" s="230">
        <v>0</v>
      </c>
      <c r="BG26" s="231"/>
      <c r="BH26" s="231"/>
      <c r="BI26" s="231"/>
      <c r="BJ26" s="231"/>
      <c r="BK26" s="232"/>
      <c r="BL26" s="230">
        <f>AH26-D26</f>
        <v>8.210673040000001</v>
      </c>
      <c r="BM26" s="231"/>
      <c r="BN26" s="231"/>
      <c r="BO26" s="231"/>
      <c r="BP26" s="231"/>
      <c r="BQ26" s="231"/>
      <c r="BR26" s="232"/>
      <c r="BS26" s="230">
        <f>AO26-K26</f>
        <v>0</v>
      </c>
      <c r="BT26" s="231"/>
      <c r="BU26" s="231"/>
      <c r="BV26" s="231"/>
      <c r="BW26" s="232"/>
      <c r="BX26" s="230">
        <f>AT26-P26</f>
        <v>0</v>
      </c>
      <c r="BY26" s="231"/>
      <c r="BZ26" s="231"/>
      <c r="CA26" s="231"/>
      <c r="CB26" s="232"/>
      <c r="CC26" s="230">
        <f>AY26-U26</f>
        <v>8.210673040000001</v>
      </c>
      <c r="CD26" s="231"/>
      <c r="CE26" s="231"/>
      <c r="CF26" s="231"/>
      <c r="CG26" s="231"/>
      <c r="CH26" s="231"/>
      <c r="CI26" s="232"/>
      <c r="CJ26" s="230">
        <f>BF26-AB26</f>
        <v>0</v>
      </c>
      <c r="CK26" s="231"/>
      <c r="CL26" s="231"/>
      <c r="CM26" s="231"/>
      <c r="CN26" s="231"/>
      <c r="CO26" s="232"/>
      <c r="CP26" s="233">
        <f>DG26</f>
        <v>13.941673040000001</v>
      </c>
      <c r="CQ26" s="234"/>
      <c r="CR26" s="234"/>
      <c r="CS26" s="234"/>
      <c r="CT26" s="234"/>
      <c r="CU26" s="234"/>
      <c r="CV26" s="235"/>
      <c r="CW26" s="230">
        <v>0</v>
      </c>
      <c r="CX26" s="231"/>
      <c r="CY26" s="231"/>
      <c r="CZ26" s="231"/>
      <c r="DA26" s="232"/>
      <c r="DB26" s="230">
        <v>0</v>
      </c>
      <c r="DC26" s="231"/>
      <c r="DD26" s="231"/>
      <c r="DE26" s="231"/>
      <c r="DF26" s="232"/>
      <c r="DG26" s="230">
        <f>0.08988454+0.60204+9.93218992+3.31755858</f>
        <v>13.941673040000001</v>
      </c>
      <c r="DH26" s="231"/>
      <c r="DI26" s="231"/>
      <c r="DJ26" s="231"/>
      <c r="DK26" s="231"/>
      <c r="DL26" s="231"/>
      <c r="DM26" s="232"/>
      <c r="DN26" s="230">
        <v>0</v>
      </c>
      <c r="DO26" s="231"/>
      <c r="DP26" s="231"/>
      <c r="DQ26" s="231"/>
      <c r="DR26" s="231"/>
      <c r="DS26" s="232"/>
      <c r="DT26" s="227"/>
      <c r="DU26" s="228"/>
      <c r="DV26" s="228"/>
      <c r="DW26" s="228"/>
      <c r="DX26" s="228"/>
      <c r="DY26" s="228"/>
      <c r="DZ26" s="229"/>
      <c r="EA26" s="227"/>
      <c r="EB26" s="228"/>
      <c r="EC26" s="228"/>
      <c r="ED26" s="228"/>
      <c r="EE26" s="228"/>
      <c r="EF26" s="228"/>
      <c r="EG26" s="229"/>
      <c r="EH26" s="227"/>
      <c r="EI26" s="228"/>
      <c r="EJ26" s="228"/>
      <c r="EK26" s="228"/>
      <c r="EL26" s="229"/>
      <c r="EM26" s="227"/>
      <c r="EN26" s="228"/>
      <c r="EO26" s="228"/>
      <c r="EP26" s="228"/>
      <c r="EQ26" s="228"/>
      <c r="ER26" s="228"/>
      <c r="ES26" s="229"/>
      <c r="ET26" s="227"/>
      <c r="EU26" s="228"/>
      <c r="EV26" s="228"/>
      <c r="EW26" s="228"/>
      <c r="EX26" s="228"/>
      <c r="EY26" s="228"/>
      <c r="EZ26" s="229"/>
      <c r="FA26" s="227"/>
      <c r="FB26" s="228"/>
      <c r="FC26" s="228"/>
      <c r="FD26" s="228"/>
      <c r="FE26" s="228"/>
      <c r="FF26" s="228"/>
      <c r="FG26" s="229"/>
      <c r="FH26" s="227"/>
      <c r="FI26" s="228"/>
      <c r="FJ26" s="228"/>
      <c r="FK26" s="228"/>
      <c r="FL26" s="228"/>
      <c r="FM26" s="228"/>
      <c r="FN26" s="228"/>
      <c r="FO26" s="229"/>
      <c r="FP26" s="227"/>
      <c r="FQ26" s="228"/>
      <c r="FR26" s="228"/>
      <c r="FS26" s="228"/>
      <c r="FT26" s="229"/>
      <c r="FU26" s="227"/>
      <c r="FV26" s="228"/>
      <c r="FW26" s="228"/>
      <c r="FX26" s="228"/>
      <c r="FY26" s="228"/>
      <c r="FZ26" s="228"/>
      <c r="GA26" s="229"/>
      <c r="GB26" s="227"/>
      <c r="GC26" s="228"/>
      <c r="GD26" s="228"/>
      <c r="GE26" s="228"/>
      <c r="GF26" s="228"/>
      <c r="GG26" s="228"/>
      <c r="GH26" s="229"/>
      <c r="GI26" s="227"/>
      <c r="GJ26" s="228"/>
      <c r="GK26" s="228"/>
      <c r="GL26" s="228"/>
      <c r="GM26" s="229"/>
      <c r="GN26" s="227"/>
      <c r="GO26" s="228"/>
      <c r="GP26" s="228"/>
      <c r="GQ26" s="228"/>
      <c r="GR26" s="229"/>
      <c r="GS26" s="227"/>
      <c r="GT26" s="228"/>
      <c r="GU26" s="228"/>
      <c r="GV26" s="228"/>
      <c r="GW26" s="228"/>
      <c r="GX26" s="229"/>
      <c r="GY26" s="227"/>
      <c r="GZ26" s="228"/>
      <c r="HA26" s="228"/>
      <c r="HB26" s="228"/>
      <c r="HC26" s="228"/>
      <c r="HD26" s="228"/>
      <c r="HE26" s="228"/>
      <c r="HF26" s="244"/>
    </row>
    <row r="27" spans="2:214" ht="25.5">
      <c r="B27" s="16" t="s">
        <v>143</v>
      </c>
      <c r="C27" s="12" t="s">
        <v>121</v>
      </c>
      <c r="D27" s="230">
        <v>3.5</v>
      </c>
      <c r="E27" s="231"/>
      <c r="F27" s="231"/>
      <c r="G27" s="231"/>
      <c r="H27" s="231"/>
      <c r="I27" s="231"/>
      <c r="J27" s="232"/>
      <c r="K27" s="230">
        <v>0</v>
      </c>
      <c r="L27" s="231"/>
      <c r="M27" s="231"/>
      <c r="N27" s="231"/>
      <c r="O27" s="232"/>
      <c r="P27" s="230">
        <v>0</v>
      </c>
      <c r="Q27" s="231"/>
      <c r="R27" s="231"/>
      <c r="S27" s="231"/>
      <c r="T27" s="232"/>
      <c r="U27" s="230">
        <f>D27</f>
        <v>3.5</v>
      </c>
      <c r="V27" s="231"/>
      <c r="W27" s="231"/>
      <c r="X27" s="231"/>
      <c r="Y27" s="231"/>
      <c r="Z27" s="231"/>
      <c r="AA27" s="232"/>
      <c r="AB27" s="230">
        <v>0</v>
      </c>
      <c r="AC27" s="231"/>
      <c r="AD27" s="231"/>
      <c r="AE27" s="231"/>
      <c r="AF27" s="231"/>
      <c r="AG27" s="232"/>
      <c r="AH27" s="233">
        <f>AY27</f>
        <v>3.5750000035999996</v>
      </c>
      <c r="AI27" s="234"/>
      <c r="AJ27" s="234"/>
      <c r="AK27" s="234"/>
      <c r="AL27" s="234"/>
      <c r="AM27" s="234"/>
      <c r="AN27" s="235"/>
      <c r="AO27" s="230">
        <v>0</v>
      </c>
      <c r="AP27" s="231"/>
      <c r="AQ27" s="231"/>
      <c r="AR27" s="231"/>
      <c r="AS27" s="232"/>
      <c r="AT27" s="230">
        <v>0</v>
      </c>
      <c r="AU27" s="231"/>
      <c r="AV27" s="231"/>
      <c r="AW27" s="231"/>
      <c r="AX27" s="232"/>
      <c r="AY27" s="230">
        <f>3.02966102*1.18</f>
        <v>3.5750000035999996</v>
      </c>
      <c r="AZ27" s="231"/>
      <c r="BA27" s="231"/>
      <c r="BB27" s="231"/>
      <c r="BC27" s="231"/>
      <c r="BD27" s="231"/>
      <c r="BE27" s="232"/>
      <c r="BF27" s="230">
        <v>0</v>
      </c>
      <c r="BG27" s="231"/>
      <c r="BH27" s="231"/>
      <c r="BI27" s="231"/>
      <c r="BJ27" s="231"/>
      <c r="BK27" s="232"/>
      <c r="BL27" s="230">
        <f>AH27-D27</f>
        <v>0.07500000359999959</v>
      </c>
      <c r="BM27" s="231"/>
      <c r="BN27" s="231"/>
      <c r="BO27" s="231"/>
      <c r="BP27" s="231"/>
      <c r="BQ27" s="231"/>
      <c r="BR27" s="232"/>
      <c r="BS27" s="230">
        <f>AO27-K27</f>
        <v>0</v>
      </c>
      <c r="BT27" s="231"/>
      <c r="BU27" s="231"/>
      <c r="BV27" s="231"/>
      <c r="BW27" s="232"/>
      <c r="BX27" s="230">
        <f>AT27-P27</f>
        <v>0</v>
      </c>
      <c r="BY27" s="231"/>
      <c r="BZ27" s="231"/>
      <c r="CA27" s="231"/>
      <c r="CB27" s="232"/>
      <c r="CC27" s="230">
        <f>AY27-U27</f>
        <v>0.07500000359999959</v>
      </c>
      <c r="CD27" s="231"/>
      <c r="CE27" s="231"/>
      <c r="CF27" s="231"/>
      <c r="CG27" s="231"/>
      <c r="CH27" s="231"/>
      <c r="CI27" s="232"/>
      <c r="CJ27" s="230">
        <f>BF27-AB27</f>
        <v>0</v>
      </c>
      <c r="CK27" s="231"/>
      <c r="CL27" s="231"/>
      <c r="CM27" s="231"/>
      <c r="CN27" s="231"/>
      <c r="CO27" s="232"/>
      <c r="CP27" s="233">
        <f>DG27</f>
        <v>3.5750000035999996</v>
      </c>
      <c r="CQ27" s="234"/>
      <c r="CR27" s="234"/>
      <c r="CS27" s="234"/>
      <c r="CT27" s="234"/>
      <c r="CU27" s="234"/>
      <c r="CV27" s="235"/>
      <c r="CW27" s="230">
        <v>0</v>
      </c>
      <c r="CX27" s="231"/>
      <c r="CY27" s="231"/>
      <c r="CZ27" s="231"/>
      <c r="DA27" s="232"/>
      <c r="DB27" s="230">
        <v>0</v>
      </c>
      <c r="DC27" s="231"/>
      <c r="DD27" s="231"/>
      <c r="DE27" s="231"/>
      <c r="DF27" s="232"/>
      <c r="DG27" s="230">
        <f>3.02966102*1.18</f>
        <v>3.5750000035999996</v>
      </c>
      <c r="DH27" s="231"/>
      <c r="DI27" s="231"/>
      <c r="DJ27" s="231"/>
      <c r="DK27" s="231"/>
      <c r="DL27" s="231"/>
      <c r="DM27" s="232"/>
      <c r="DN27" s="230">
        <v>0</v>
      </c>
      <c r="DO27" s="231"/>
      <c r="DP27" s="231"/>
      <c r="DQ27" s="231"/>
      <c r="DR27" s="231"/>
      <c r="DS27" s="232"/>
      <c r="DT27" s="66"/>
      <c r="DU27" s="67"/>
      <c r="DV27" s="67"/>
      <c r="DW27" s="67"/>
      <c r="DX27" s="67"/>
      <c r="DY27" s="67"/>
      <c r="DZ27" s="68"/>
      <c r="EA27" s="66"/>
      <c r="EB27" s="67"/>
      <c r="EC27" s="67"/>
      <c r="ED27" s="67"/>
      <c r="EE27" s="67"/>
      <c r="EF27" s="67"/>
      <c r="EG27" s="68"/>
      <c r="EH27" s="66"/>
      <c r="EI27" s="67"/>
      <c r="EJ27" s="67"/>
      <c r="EK27" s="67"/>
      <c r="EL27" s="68"/>
      <c r="EM27" s="66"/>
      <c r="EN27" s="67"/>
      <c r="EO27" s="67"/>
      <c r="EP27" s="67"/>
      <c r="EQ27" s="67"/>
      <c r="ER27" s="67"/>
      <c r="ES27" s="68"/>
      <c r="ET27" s="66"/>
      <c r="EU27" s="67"/>
      <c r="EV27" s="67"/>
      <c r="EW27" s="67"/>
      <c r="EX27" s="67"/>
      <c r="EY27" s="67"/>
      <c r="EZ27" s="68"/>
      <c r="FA27" s="66"/>
      <c r="FB27" s="67"/>
      <c r="FC27" s="67"/>
      <c r="FD27" s="67"/>
      <c r="FE27" s="67"/>
      <c r="FF27" s="67"/>
      <c r="FG27" s="68"/>
      <c r="FH27" s="66"/>
      <c r="FI27" s="67"/>
      <c r="FJ27" s="67"/>
      <c r="FK27" s="67"/>
      <c r="FL27" s="67"/>
      <c r="FM27" s="67"/>
      <c r="FN27" s="67"/>
      <c r="FO27" s="68"/>
      <c r="FP27" s="66"/>
      <c r="FQ27" s="67"/>
      <c r="FR27" s="67"/>
      <c r="FS27" s="67"/>
      <c r="FT27" s="68"/>
      <c r="FU27" s="66"/>
      <c r="FV27" s="67"/>
      <c r="FW27" s="67"/>
      <c r="FX27" s="67"/>
      <c r="FY27" s="67"/>
      <c r="FZ27" s="67"/>
      <c r="GA27" s="68"/>
      <c r="GB27" s="66"/>
      <c r="GC27" s="67"/>
      <c r="GD27" s="67"/>
      <c r="GE27" s="67"/>
      <c r="GF27" s="67"/>
      <c r="GG27" s="67"/>
      <c r="GH27" s="68"/>
      <c r="GI27" s="66"/>
      <c r="GJ27" s="67"/>
      <c r="GK27" s="67"/>
      <c r="GL27" s="67"/>
      <c r="GM27" s="68"/>
      <c r="GN27" s="66"/>
      <c r="GO27" s="67"/>
      <c r="GP27" s="67"/>
      <c r="GQ27" s="67"/>
      <c r="GR27" s="68"/>
      <c r="GS27" s="66"/>
      <c r="GT27" s="67"/>
      <c r="GU27" s="67"/>
      <c r="GV27" s="67"/>
      <c r="GW27" s="67"/>
      <c r="GX27" s="68"/>
      <c r="GY27" s="66"/>
      <c r="GZ27" s="67"/>
      <c r="HA27" s="67"/>
      <c r="HB27" s="67"/>
      <c r="HC27" s="67"/>
      <c r="HD27" s="67"/>
      <c r="HE27" s="67"/>
      <c r="HF27" s="69"/>
    </row>
    <row r="28" spans="2:214" ht="25.5">
      <c r="B28" s="39" t="s">
        <v>176</v>
      </c>
      <c r="C28" s="12" t="s">
        <v>177</v>
      </c>
      <c r="D28" s="230">
        <v>0.54</v>
      </c>
      <c r="E28" s="231"/>
      <c r="F28" s="231"/>
      <c r="G28" s="231"/>
      <c r="H28" s="231"/>
      <c r="I28" s="231"/>
      <c r="J28" s="232"/>
      <c r="K28" s="230">
        <v>0</v>
      </c>
      <c r="L28" s="231"/>
      <c r="M28" s="231"/>
      <c r="N28" s="231"/>
      <c r="O28" s="232"/>
      <c r="P28" s="230">
        <v>0</v>
      </c>
      <c r="Q28" s="231"/>
      <c r="R28" s="231"/>
      <c r="S28" s="231"/>
      <c r="T28" s="232"/>
      <c r="U28" s="230">
        <f>D28</f>
        <v>0.54</v>
      </c>
      <c r="V28" s="231"/>
      <c r="W28" s="231"/>
      <c r="X28" s="231"/>
      <c r="Y28" s="231"/>
      <c r="Z28" s="231"/>
      <c r="AA28" s="232"/>
      <c r="AB28" s="230">
        <v>0</v>
      </c>
      <c r="AC28" s="231"/>
      <c r="AD28" s="231"/>
      <c r="AE28" s="231"/>
      <c r="AF28" s="231"/>
      <c r="AG28" s="232"/>
      <c r="AH28" s="233">
        <f>AY28</f>
        <v>0.5369</v>
      </c>
      <c r="AI28" s="234"/>
      <c r="AJ28" s="234"/>
      <c r="AK28" s="234"/>
      <c r="AL28" s="234"/>
      <c r="AM28" s="234"/>
      <c r="AN28" s="235"/>
      <c r="AO28" s="233">
        <v>0</v>
      </c>
      <c r="AP28" s="234"/>
      <c r="AQ28" s="234"/>
      <c r="AR28" s="234"/>
      <c r="AS28" s="235"/>
      <c r="AT28" s="230">
        <v>0</v>
      </c>
      <c r="AU28" s="231"/>
      <c r="AV28" s="231"/>
      <c r="AW28" s="231"/>
      <c r="AX28" s="232"/>
      <c r="AY28" s="230">
        <v>0.5369</v>
      </c>
      <c r="AZ28" s="231"/>
      <c r="BA28" s="231"/>
      <c r="BB28" s="231"/>
      <c r="BC28" s="231"/>
      <c r="BD28" s="231"/>
      <c r="BE28" s="232"/>
      <c r="BF28" s="230">
        <v>0</v>
      </c>
      <c r="BG28" s="231"/>
      <c r="BH28" s="231"/>
      <c r="BI28" s="231"/>
      <c r="BJ28" s="231"/>
      <c r="BK28" s="232"/>
      <c r="BL28" s="230">
        <f>AH28-D28</f>
        <v>-0.0030999999999999917</v>
      </c>
      <c r="BM28" s="231"/>
      <c r="BN28" s="231"/>
      <c r="BO28" s="231"/>
      <c r="BP28" s="231"/>
      <c r="BQ28" s="231"/>
      <c r="BR28" s="232"/>
      <c r="BS28" s="230">
        <f>AO28-K28</f>
        <v>0</v>
      </c>
      <c r="BT28" s="231"/>
      <c r="BU28" s="231"/>
      <c r="BV28" s="231"/>
      <c r="BW28" s="232"/>
      <c r="BX28" s="230">
        <f>AT28-P28</f>
        <v>0</v>
      </c>
      <c r="BY28" s="231"/>
      <c r="BZ28" s="231"/>
      <c r="CA28" s="231"/>
      <c r="CB28" s="232"/>
      <c r="CC28" s="230"/>
      <c r="CD28" s="231"/>
      <c r="CE28" s="231"/>
      <c r="CF28" s="231"/>
      <c r="CG28" s="231"/>
      <c r="CH28" s="231"/>
      <c r="CI28" s="232"/>
      <c r="CJ28" s="230">
        <f>BF28-AB28</f>
        <v>0</v>
      </c>
      <c r="CK28" s="231"/>
      <c r="CL28" s="231"/>
      <c r="CM28" s="231"/>
      <c r="CN28" s="231"/>
      <c r="CO28" s="232"/>
      <c r="CP28" s="233">
        <f>DG28</f>
        <v>0.5369</v>
      </c>
      <c r="CQ28" s="234"/>
      <c r="CR28" s="234"/>
      <c r="CS28" s="234"/>
      <c r="CT28" s="234"/>
      <c r="CU28" s="234"/>
      <c r="CV28" s="235"/>
      <c r="CW28" s="233">
        <v>0</v>
      </c>
      <c r="CX28" s="234"/>
      <c r="CY28" s="234"/>
      <c r="CZ28" s="234"/>
      <c r="DA28" s="235"/>
      <c r="DB28" s="230">
        <v>0</v>
      </c>
      <c r="DC28" s="231"/>
      <c r="DD28" s="231"/>
      <c r="DE28" s="231"/>
      <c r="DF28" s="232"/>
      <c r="DG28" s="230">
        <v>0.5369</v>
      </c>
      <c r="DH28" s="231"/>
      <c r="DI28" s="231"/>
      <c r="DJ28" s="231"/>
      <c r="DK28" s="231"/>
      <c r="DL28" s="231"/>
      <c r="DM28" s="232"/>
      <c r="DN28" s="230">
        <v>0</v>
      </c>
      <c r="DO28" s="231"/>
      <c r="DP28" s="231"/>
      <c r="DQ28" s="231"/>
      <c r="DR28" s="231"/>
      <c r="DS28" s="232"/>
      <c r="DT28" s="227"/>
      <c r="DU28" s="228"/>
      <c r="DV28" s="228"/>
      <c r="DW28" s="228"/>
      <c r="DX28" s="228"/>
      <c r="DY28" s="228"/>
      <c r="DZ28" s="229"/>
      <c r="EA28" s="227"/>
      <c r="EB28" s="228"/>
      <c r="EC28" s="228"/>
      <c r="ED28" s="228"/>
      <c r="EE28" s="228"/>
      <c r="EF28" s="228"/>
      <c r="EG28" s="229"/>
      <c r="EH28" s="227"/>
      <c r="EI28" s="228"/>
      <c r="EJ28" s="228"/>
      <c r="EK28" s="228"/>
      <c r="EL28" s="229"/>
      <c r="EM28" s="227"/>
      <c r="EN28" s="228"/>
      <c r="EO28" s="228"/>
      <c r="EP28" s="228"/>
      <c r="EQ28" s="228"/>
      <c r="ER28" s="228"/>
      <c r="ES28" s="229"/>
      <c r="ET28" s="227"/>
      <c r="EU28" s="228"/>
      <c r="EV28" s="228"/>
      <c r="EW28" s="228"/>
      <c r="EX28" s="228"/>
      <c r="EY28" s="228"/>
      <c r="EZ28" s="229"/>
      <c r="FA28" s="227"/>
      <c r="FB28" s="228"/>
      <c r="FC28" s="228"/>
      <c r="FD28" s="228"/>
      <c r="FE28" s="228"/>
      <c r="FF28" s="228"/>
      <c r="FG28" s="229"/>
      <c r="FH28" s="227"/>
      <c r="FI28" s="228"/>
      <c r="FJ28" s="228"/>
      <c r="FK28" s="228"/>
      <c r="FL28" s="228"/>
      <c r="FM28" s="228"/>
      <c r="FN28" s="228"/>
      <c r="FO28" s="229"/>
      <c r="FP28" s="227"/>
      <c r="FQ28" s="228"/>
      <c r="FR28" s="228"/>
      <c r="FS28" s="228"/>
      <c r="FT28" s="229"/>
      <c r="FU28" s="227"/>
      <c r="FV28" s="228"/>
      <c r="FW28" s="228"/>
      <c r="FX28" s="228"/>
      <c r="FY28" s="228"/>
      <c r="FZ28" s="228"/>
      <c r="GA28" s="229"/>
      <c r="GB28" s="227"/>
      <c r="GC28" s="228"/>
      <c r="GD28" s="228"/>
      <c r="GE28" s="228"/>
      <c r="GF28" s="228"/>
      <c r="GG28" s="228"/>
      <c r="GH28" s="229"/>
      <c r="GI28" s="227"/>
      <c r="GJ28" s="228"/>
      <c r="GK28" s="228"/>
      <c r="GL28" s="228"/>
      <c r="GM28" s="229"/>
      <c r="GN28" s="227"/>
      <c r="GO28" s="228"/>
      <c r="GP28" s="228"/>
      <c r="GQ28" s="228"/>
      <c r="GR28" s="229"/>
      <c r="GS28" s="227"/>
      <c r="GT28" s="228"/>
      <c r="GU28" s="228"/>
      <c r="GV28" s="228"/>
      <c r="GW28" s="228"/>
      <c r="GX28" s="229"/>
      <c r="GY28" s="227"/>
      <c r="GZ28" s="228"/>
      <c r="HA28" s="228"/>
      <c r="HB28" s="228"/>
      <c r="HC28" s="228"/>
      <c r="HD28" s="228"/>
      <c r="HE28" s="228"/>
      <c r="HF28" s="229"/>
    </row>
    <row r="29" spans="2:214" ht="12.75">
      <c r="B29" s="39"/>
      <c r="C29" s="12"/>
      <c r="D29" s="230"/>
      <c r="E29" s="231"/>
      <c r="F29" s="231"/>
      <c r="G29" s="231"/>
      <c r="H29" s="231"/>
      <c r="I29" s="231"/>
      <c r="J29" s="232"/>
      <c r="K29" s="230"/>
      <c r="L29" s="231"/>
      <c r="M29" s="231"/>
      <c r="N29" s="231"/>
      <c r="O29" s="232"/>
      <c r="P29" s="230"/>
      <c r="Q29" s="231"/>
      <c r="R29" s="231"/>
      <c r="S29" s="231"/>
      <c r="T29" s="232"/>
      <c r="U29" s="230"/>
      <c r="V29" s="231"/>
      <c r="W29" s="231"/>
      <c r="X29" s="231"/>
      <c r="Y29" s="231"/>
      <c r="Z29" s="231"/>
      <c r="AA29" s="232"/>
      <c r="AB29" s="230"/>
      <c r="AC29" s="231"/>
      <c r="AD29" s="231"/>
      <c r="AE29" s="231"/>
      <c r="AF29" s="231"/>
      <c r="AG29" s="232"/>
      <c r="AH29" s="233"/>
      <c r="AI29" s="234"/>
      <c r="AJ29" s="234"/>
      <c r="AK29" s="234"/>
      <c r="AL29" s="234"/>
      <c r="AM29" s="234"/>
      <c r="AN29" s="235"/>
      <c r="AO29" s="230"/>
      <c r="AP29" s="231"/>
      <c r="AQ29" s="231"/>
      <c r="AR29" s="231"/>
      <c r="AS29" s="232"/>
      <c r="AT29" s="230"/>
      <c r="AU29" s="231"/>
      <c r="AV29" s="231"/>
      <c r="AW29" s="231"/>
      <c r="AX29" s="232"/>
      <c r="AY29" s="230"/>
      <c r="AZ29" s="231"/>
      <c r="BA29" s="231"/>
      <c r="BB29" s="231"/>
      <c r="BC29" s="231"/>
      <c r="BD29" s="231"/>
      <c r="BE29" s="232"/>
      <c r="BF29" s="230"/>
      <c r="BG29" s="231"/>
      <c r="BH29" s="231"/>
      <c r="BI29" s="231"/>
      <c r="BJ29" s="231"/>
      <c r="BK29" s="232"/>
      <c r="BL29" s="230"/>
      <c r="BM29" s="231"/>
      <c r="BN29" s="231"/>
      <c r="BO29" s="231"/>
      <c r="BP29" s="231"/>
      <c r="BQ29" s="231"/>
      <c r="BR29" s="232"/>
      <c r="BS29" s="230"/>
      <c r="BT29" s="231"/>
      <c r="BU29" s="231"/>
      <c r="BV29" s="231"/>
      <c r="BW29" s="232"/>
      <c r="BX29" s="230"/>
      <c r="BY29" s="231"/>
      <c r="BZ29" s="231"/>
      <c r="CA29" s="231"/>
      <c r="CB29" s="232"/>
      <c r="CC29" s="230"/>
      <c r="CD29" s="231"/>
      <c r="CE29" s="231"/>
      <c r="CF29" s="231"/>
      <c r="CG29" s="231"/>
      <c r="CH29" s="231"/>
      <c r="CI29" s="232"/>
      <c r="CJ29" s="230"/>
      <c r="CK29" s="231"/>
      <c r="CL29" s="231"/>
      <c r="CM29" s="231"/>
      <c r="CN29" s="231"/>
      <c r="CO29" s="232"/>
      <c r="CP29" s="233"/>
      <c r="CQ29" s="234"/>
      <c r="CR29" s="234"/>
      <c r="CS29" s="234"/>
      <c r="CT29" s="234"/>
      <c r="CU29" s="234"/>
      <c r="CV29" s="235"/>
      <c r="CW29" s="230"/>
      <c r="CX29" s="231"/>
      <c r="CY29" s="231"/>
      <c r="CZ29" s="231"/>
      <c r="DA29" s="232"/>
      <c r="DB29" s="230"/>
      <c r="DC29" s="231"/>
      <c r="DD29" s="231"/>
      <c r="DE29" s="231"/>
      <c r="DF29" s="232"/>
      <c r="DG29" s="230"/>
      <c r="DH29" s="231"/>
      <c r="DI29" s="231"/>
      <c r="DJ29" s="231"/>
      <c r="DK29" s="231"/>
      <c r="DL29" s="231"/>
      <c r="DM29" s="232"/>
      <c r="DN29" s="230"/>
      <c r="DO29" s="231"/>
      <c r="DP29" s="231"/>
      <c r="DQ29" s="231"/>
      <c r="DR29" s="231"/>
      <c r="DS29" s="232"/>
      <c r="DT29" s="237"/>
      <c r="DU29" s="238"/>
      <c r="DV29" s="238"/>
      <c r="DW29" s="238"/>
      <c r="DX29" s="238"/>
      <c r="DY29" s="238"/>
      <c r="DZ29" s="239"/>
      <c r="EA29" s="237"/>
      <c r="EB29" s="238"/>
      <c r="EC29" s="238"/>
      <c r="ED29" s="238"/>
      <c r="EE29" s="238"/>
      <c r="EF29" s="238"/>
      <c r="EG29" s="239"/>
      <c r="EH29" s="237"/>
      <c r="EI29" s="238"/>
      <c r="EJ29" s="238"/>
      <c r="EK29" s="238"/>
      <c r="EL29" s="239"/>
      <c r="EM29" s="237"/>
      <c r="EN29" s="238"/>
      <c r="EO29" s="238"/>
      <c r="EP29" s="238"/>
      <c r="EQ29" s="238"/>
      <c r="ER29" s="238"/>
      <c r="ES29" s="239"/>
      <c r="ET29" s="237"/>
      <c r="EU29" s="238"/>
      <c r="EV29" s="238"/>
      <c r="EW29" s="238"/>
      <c r="EX29" s="238"/>
      <c r="EY29" s="238"/>
      <c r="EZ29" s="239"/>
      <c r="FA29" s="237"/>
      <c r="FB29" s="238"/>
      <c r="FC29" s="238"/>
      <c r="FD29" s="238"/>
      <c r="FE29" s="238"/>
      <c r="FF29" s="238"/>
      <c r="FG29" s="239"/>
      <c r="FH29" s="237"/>
      <c r="FI29" s="238"/>
      <c r="FJ29" s="238"/>
      <c r="FK29" s="238"/>
      <c r="FL29" s="238"/>
      <c r="FM29" s="238"/>
      <c r="FN29" s="238"/>
      <c r="FO29" s="239"/>
      <c r="FP29" s="237"/>
      <c r="FQ29" s="238"/>
      <c r="FR29" s="238"/>
      <c r="FS29" s="238"/>
      <c r="FT29" s="239"/>
      <c r="FU29" s="237"/>
      <c r="FV29" s="238"/>
      <c r="FW29" s="238"/>
      <c r="FX29" s="238"/>
      <c r="FY29" s="238"/>
      <c r="FZ29" s="238"/>
      <c r="GA29" s="239"/>
      <c r="GB29" s="237"/>
      <c r="GC29" s="238"/>
      <c r="GD29" s="238"/>
      <c r="GE29" s="238"/>
      <c r="GF29" s="238"/>
      <c r="GG29" s="238"/>
      <c r="GH29" s="239"/>
      <c r="GI29" s="237"/>
      <c r="GJ29" s="238"/>
      <c r="GK29" s="238"/>
      <c r="GL29" s="238"/>
      <c r="GM29" s="239"/>
      <c r="GN29" s="237"/>
      <c r="GO29" s="238"/>
      <c r="GP29" s="238"/>
      <c r="GQ29" s="238"/>
      <c r="GR29" s="239"/>
      <c r="GS29" s="237"/>
      <c r="GT29" s="238"/>
      <c r="GU29" s="238"/>
      <c r="GV29" s="238"/>
      <c r="GW29" s="238"/>
      <c r="GX29" s="239"/>
      <c r="GY29" s="237"/>
      <c r="GZ29" s="238"/>
      <c r="HA29" s="238"/>
      <c r="HB29" s="238"/>
      <c r="HC29" s="238"/>
      <c r="HD29" s="238"/>
      <c r="HE29" s="238"/>
      <c r="HF29" s="243"/>
    </row>
    <row r="30" spans="2:214" s="41" customFormat="1" ht="18" customHeight="1">
      <c r="B30" s="310" t="s">
        <v>133</v>
      </c>
      <c r="C30" s="311"/>
      <c r="D30" s="252">
        <f>D6+D14+D20+D25</f>
        <v>67.271</v>
      </c>
      <c r="E30" s="253"/>
      <c r="F30" s="253"/>
      <c r="G30" s="253"/>
      <c r="H30" s="253"/>
      <c r="I30" s="253"/>
      <c r="J30" s="254"/>
      <c r="K30" s="252">
        <f>K6+K14+K20+K25</f>
        <v>2.875</v>
      </c>
      <c r="L30" s="253"/>
      <c r="M30" s="253"/>
      <c r="N30" s="253"/>
      <c r="O30" s="254"/>
      <c r="P30" s="252">
        <f>P6+P14+P20+P25</f>
        <v>17.25</v>
      </c>
      <c r="Q30" s="253"/>
      <c r="R30" s="253"/>
      <c r="S30" s="253"/>
      <c r="T30" s="254"/>
      <c r="U30" s="252">
        <f>U25+U20+U14+U6</f>
        <v>45.42100000000001</v>
      </c>
      <c r="V30" s="253"/>
      <c r="W30" s="253"/>
      <c r="X30" s="253"/>
      <c r="Y30" s="253"/>
      <c r="Z30" s="253"/>
      <c r="AA30" s="254"/>
      <c r="AB30" s="252">
        <f>AB6+AB14+AB20+AB25</f>
        <v>1.725</v>
      </c>
      <c r="AC30" s="253"/>
      <c r="AD30" s="253"/>
      <c r="AE30" s="253"/>
      <c r="AF30" s="253"/>
      <c r="AG30" s="254"/>
      <c r="AH30" s="260">
        <f>AH6+AH14+AH20+AH25</f>
        <v>82.47245369359999</v>
      </c>
      <c r="AI30" s="261"/>
      <c r="AJ30" s="261"/>
      <c r="AK30" s="261"/>
      <c r="AL30" s="261"/>
      <c r="AM30" s="261"/>
      <c r="AN30" s="262"/>
      <c r="AO30" s="252">
        <f>AO6+AO14+AO20+AO25</f>
        <v>0.35116598</v>
      </c>
      <c r="AP30" s="253"/>
      <c r="AQ30" s="253"/>
      <c r="AR30" s="253"/>
      <c r="AS30" s="254"/>
      <c r="AT30" s="252">
        <f>AT6+AT14+AT20+AT25</f>
        <v>36.059443419999994</v>
      </c>
      <c r="AU30" s="253"/>
      <c r="AV30" s="253"/>
      <c r="AW30" s="253"/>
      <c r="AX30" s="254"/>
      <c r="AY30" s="252">
        <f>AY6+AY14+AY20+AY25</f>
        <v>42.94657909359999</v>
      </c>
      <c r="AZ30" s="253"/>
      <c r="BA30" s="253"/>
      <c r="BB30" s="253"/>
      <c r="BC30" s="253"/>
      <c r="BD30" s="253"/>
      <c r="BE30" s="254"/>
      <c r="BF30" s="252">
        <f>BF6+BF14+BF20+BF25</f>
        <v>3.1152651999999996</v>
      </c>
      <c r="BG30" s="253"/>
      <c r="BH30" s="253"/>
      <c r="BI30" s="253"/>
      <c r="BJ30" s="253"/>
      <c r="BK30" s="254"/>
      <c r="BL30" s="252"/>
      <c r="BM30" s="253"/>
      <c r="BN30" s="253"/>
      <c r="BO30" s="253"/>
      <c r="BP30" s="253"/>
      <c r="BQ30" s="253"/>
      <c r="BR30" s="254"/>
      <c r="BS30" s="252"/>
      <c r="BT30" s="253"/>
      <c r="BU30" s="253"/>
      <c r="BV30" s="253"/>
      <c r="BW30" s="254"/>
      <c r="BX30" s="252"/>
      <c r="BY30" s="253"/>
      <c r="BZ30" s="253"/>
      <c r="CA30" s="253"/>
      <c r="CB30" s="254"/>
      <c r="CC30" s="252"/>
      <c r="CD30" s="253"/>
      <c r="CE30" s="253"/>
      <c r="CF30" s="253"/>
      <c r="CG30" s="253"/>
      <c r="CH30" s="253"/>
      <c r="CI30" s="254"/>
      <c r="CJ30" s="252"/>
      <c r="CK30" s="253"/>
      <c r="CL30" s="253"/>
      <c r="CM30" s="253"/>
      <c r="CN30" s="253"/>
      <c r="CO30" s="254"/>
      <c r="CP30" s="260">
        <f>CP6+CP14+CP20+CP25</f>
        <v>82.47245369359999</v>
      </c>
      <c r="CQ30" s="261"/>
      <c r="CR30" s="261"/>
      <c r="CS30" s="261"/>
      <c r="CT30" s="261"/>
      <c r="CU30" s="261"/>
      <c r="CV30" s="262"/>
      <c r="CW30" s="252">
        <f>CW6+CW14+CW20+CW25</f>
        <v>0.35116598</v>
      </c>
      <c r="CX30" s="253"/>
      <c r="CY30" s="253"/>
      <c r="CZ30" s="253"/>
      <c r="DA30" s="254"/>
      <c r="DB30" s="252">
        <f>DB6+DB14+DB20+DB25</f>
        <v>36.059443419999994</v>
      </c>
      <c r="DC30" s="253"/>
      <c r="DD30" s="253"/>
      <c r="DE30" s="253"/>
      <c r="DF30" s="254"/>
      <c r="DG30" s="252">
        <f>DG6+DG14+DG20+DG25</f>
        <v>42.94657909359999</v>
      </c>
      <c r="DH30" s="253"/>
      <c r="DI30" s="253"/>
      <c r="DJ30" s="253"/>
      <c r="DK30" s="253"/>
      <c r="DL30" s="253"/>
      <c r="DM30" s="254"/>
      <c r="DN30" s="252">
        <f>DN6+DN14+DN20+DN25</f>
        <v>3.1152651999999996</v>
      </c>
      <c r="DO30" s="253"/>
      <c r="DP30" s="253"/>
      <c r="DQ30" s="253"/>
      <c r="DR30" s="253"/>
      <c r="DS30" s="254"/>
      <c r="DT30" s="237"/>
      <c r="DU30" s="238"/>
      <c r="DV30" s="238"/>
      <c r="DW30" s="238"/>
      <c r="DX30" s="238"/>
      <c r="DY30" s="238"/>
      <c r="DZ30" s="239"/>
      <c r="EA30" s="237"/>
      <c r="EB30" s="238"/>
      <c r="EC30" s="238"/>
      <c r="ED30" s="238"/>
      <c r="EE30" s="238"/>
      <c r="EF30" s="238"/>
      <c r="EG30" s="239"/>
      <c r="EH30" s="237"/>
      <c r="EI30" s="238"/>
      <c r="EJ30" s="238"/>
      <c r="EK30" s="238"/>
      <c r="EL30" s="239"/>
      <c r="EM30" s="237"/>
      <c r="EN30" s="238"/>
      <c r="EO30" s="238"/>
      <c r="EP30" s="238"/>
      <c r="EQ30" s="238"/>
      <c r="ER30" s="238"/>
      <c r="ES30" s="239"/>
      <c r="ET30" s="237"/>
      <c r="EU30" s="238"/>
      <c r="EV30" s="238"/>
      <c r="EW30" s="238"/>
      <c r="EX30" s="238"/>
      <c r="EY30" s="238"/>
      <c r="EZ30" s="239"/>
      <c r="FA30" s="237"/>
      <c r="FB30" s="238"/>
      <c r="FC30" s="238"/>
      <c r="FD30" s="238"/>
      <c r="FE30" s="238"/>
      <c r="FF30" s="238"/>
      <c r="FG30" s="239"/>
      <c r="FH30" s="237"/>
      <c r="FI30" s="238"/>
      <c r="FJ30" s="238"/>
      <c r="FK30" s="238"/>
      <c r="FL30" s="238"/>
      <c r="FM30" s="238"/>
      <c r="FN30" s="238"/>
      <c r="FO30" s="239"/>
      <c r="FP30" s="237"/>
      <c r="FQ30" s="238"/>
      <c r="FR30" s="238"/>
      <c r="FS30" s="238"/>
      <c r="FT30" s="239"/>
      <c r="FU30" s="237"/>
      <c r="FV30" s="238"/>
      <c r="FW30" s="238"/>
      <c r="FX30" s="238"/>
      <c r="FY30" s="238"/>
      <c r="FZ30" s="238"/>
      <c r="GA30" s="239"/>
      <c r="GB30" s="237"/>
      <c r="GC30" s="238"/>
      <c r="GD30" s="238"/>
      <c r="GE30" s="238"/>
      <c r="GF30" s="238"/>
      <c r="GG30" s="238"/>
      <c r="GH30" s="239"/>
      <c r="GI30" s="237"/>
      <c r="GJ30" s="238"/>
      <c r="GK30" s="238"/>
      <c r="GL30" s="238"/>
      <c r="GM30" s="239"/>
      <c r="GN30" s="237"/>
      <c r="GO30" s="238"/>
      <c r="GP30" s="238"/>
      <c r="GQ30" s="238"/>
      <c r="GR30" s="239"/>
      <c r="GS30" s="237"/>
      <c r="GT30" s="238"/>
      <c r="GU30" s="238"/>
      <c r="GV30" s="238"/>
      <c r="GW30" s="238"/>
      <c r="GX30" s="239"/>
      <c r="GY30" s="237"/>
      <c r="GZ30" s="238"/>
      <c r="HA30" s="238"/>
      <c r="HB30" s="238"/>
      <c r="HC30" s="238"/>
      <c r="HD30" s="238"/>
      <c r="HE30" s="238"/>
      <c r="HF30" s="243"/>
    </row>
    <row r="31" spans="2:214" ht="10.5" customHeight="1">
      <c r="B31" s="258" t="s">
        <v>25</v>
      </c>
      <c r="C31" s="259"/>
      <c r="D31" s="252"/>
      <c r="E31" s="253"/>
      <c r="F31" s="253"/>
      <c r="G31" s="253"/>
      <c r="H31" s="253"/>
      <c r="I31" s="253"/>
      <c r="J31" s="254"/>
      <c r="K31" s="252"/>
      <c r="L31" s="253"/>
      <c r="M31" s="253"/>
      <c r="N31" s="253"/>
      <c r="O31" s="254"/>
      <c r="P31" s="252"/>
      <c r="Q31" s="253"/>
      <c r="R31" s="253"/>
      <c r="S31" s="253"/>
      <c r="T31" s="254"/>
      <c r="U31" s="252"/>
      <c r="V31" s="253"/>
      <c r="W31" s="253"/>
      <c r="X31" s="253"/>
      <c r="Y31" s="253"/>
      <c r="Z31" s="253"/>
      <c r="AA31" s="254"/>
      <c r="AB31" s="252"/>
      <c r="AC31" s="253"/>
      <c r="AD31" s="253"/>
      <c r="AE31" s="253"/>
      <c r="AF31" s="253"/>
      <c r="AG31" s="254"/>
      <c r="AH31" s="252"/>
      <c r="AI31" s="253"/>
      <c r="AJ31" s="253"/>
      <c r="AK31" s="253"/>
      <c r="AL31" s="253"/>
      <c r="AM31" s="253"/>
      <c r="AN31" s="254"/>
      <c r="AO31" s="252"/>
      <c r="AP31" s="253"/>
      <c r="AQ31" s="253"/>
      <c r="AR31" s="253"/>
      <c r="AS31" s="254"/>
      <c r="AT31" s="252"/>
      <c r="AU31" s="253"/>
      <c r="AV31" s="253"/>
      <c r="AW31" s="253"/>
      <c r="AX31" s="254"/>
      <c r="AY31" s="252"/>
      <c r="AZ31" s="253"/>
      <c r="BA31" s="253"/>
      <c r="BB31" s="253"/>
      <c r="BC31" s="253"/>
      <c r="BD31" s="253"/>
      <c r="BE31" s="254"/>
      <c r="BF31" s="252"/>
      <c r="BG31" s="253"/>
      <c r="BH31" s="253"/>
      <c r="BI31" s="253"/>
      <c r="BJ31" s="253"/>
      <c r="BK31" s="254"/>
      <c r="BL31" s="252"/>
      <c r="BM31" s="253"/>
      <c r="BN31" s="253"/>
      <c r="BO31" s="253"/>
      <c r="BP31" s="253"/>
      <c r="BQ31" s="253"/>
      <c r="BR31" s="254"/>
      <c r="BS31" s="252"/>
      <c r="BT31" s="253"/>
      <c r="BU31" s="253"/>
      <c r="BV31" s="253"/>
      <c r="BW31" s="254"/>
      <c r="BX31" s="252"/>
      <c r="BY31" s="253"/>
      <c r="BZ31" s="253"/>
      <c r="CA31" s="253"/>
      <c r="CB31" s="254"/>
      <c r="CC31" s="252"/>
      <c r="CD31" s="253"/>
      <c r="CE31" s="253"/>
      <c r="CF31" s="253"/>
      <c r="CG31" s="253"/>
      <c r="CH31" s="253"/>
      <c r="CI31" s="254"/>
      <c r="CJ31" s="252"/>
      <c r="CK31" s="253"/>
      <c r="CL31" s="253"/>
      <c r="CM31" s="253"/>
      <c r="CN31" s="253"/>
      <c r="CO31" s="254"/>
      <c r="CP31" s="252"/>
      <c r="CQ31" s="253"/>
      <c r="CR31" s="253"/>
      <c r="CS31" s="253"/>
      <c r="CT31" s="253"/>
      <c r="CU31" s="253"/>
      <c r="CV31" s="254"/>
      <c r="CW31" s="252"/>
      <c r="CX31" s="253"/>
      <c r="CY31" s="253"/>
      <c r="CZ31" s="253"/>
      <c r="DA31" s="254"/>
      <c r="DB31" s="252"/>
      <c r="DC31" s="253"/>
      <c r="DD31" s="253"/>
      <c r="DE31" s="253"/>
      <c r="DF31" s="254"/>
      <c r="DG31" s="252"/>
      <c r="DH31" s="253"/>
      <c r="DI31" s="253"/>
      <c r="DJ31" s="253"/>
      <c r="DK31" s="253"/>
      <c r="DL31" s="253"/>
      <c r="DM31" s="254"/>
      <c r="DN31" s="255"/>
      <c r="DO31" s="256"/>
      <c r="DP31" s="256"/>
      <c r="DQ31" s="256"/>
      <c r="DR31" s="256"/>
      <c r="DS31" s="257"/>
      <c r="DT31" s="237"/>
      <c r="DU31" s="238"/>
      <c r="DV31" s="238"/>
      <c r="DW31" s="238"/>
      <c r="DX31" s="238"/>
      <c r="DY31" s="238"/>
      <c r="DZ31" s="239"/>
      <c r="EA31" s="237"/>
      <c r="EB31" s="238"/>
      <c r="EC31" s="238"/>
      <c r="ED31" s="238"/>
      <c r="EE31" s="238"/>
      <c r="EF31" s="238"/>
      <c r="EG31" s="239"/>
      <c r="EH31" s="237"/>
      <c r="EI31" s="238"/>
      <c r="EJ31" s="238"/>
      <c r="EK31" s="238"/>
      <c r="EL31" s="239"/>
      <c r="EM31" s="237"/>
      <c r="EN31" s="238"/>
      <c r="EO31" s="238"/>
      <c r="EP31" s="238"/>
      <c r="EQ31" s="238"/>
      <c r="ER31" s="238"/>
      <c r="ES31" s="239"/>
      <c r="ET31" s="237"/>
      <c r="EU31" s="238"/>
      <c r="EV31" s="238"/>
      <c r="EW31" s="238"/>
      <c r="EX31" s="238"/>
      <c r="EY31" s="238"/>
      <c r="EZ31" s="239"/>
      <c r="FA31" s="237"/>
      <c r="FB31" s="238"/>
      <c r="FC31" s="238"/>
      <c r="FD31" s="238"/>
      <c r="FE31" s="238"/>
      <c r="FF31" s="238"/>
      <c r="FG31" s="239"/>
      <c r="FH31" s="237"/>
      <c r="FI31" s="238"/>
      <c r="FJ31" s="238"/>
      <c r="FK31" s="238"/>
      <c r="FL31" s="238"/>
      <c r="FM31" s="238"/>
      <c r="FN31" s="238"/>
      <c r="FO31" s="239"/>
      <c r="FP31" s="237"/>
      <c r="FQ31" s="238"/>
      <c r="FR31" s="238"/>
      <c r="FS31" s="238"/>
      <c r="FT31" s="239"/>
      <c r="FU31" s="237"/>
      <c r="FV31" s="238"/>
      <c r="FW31" s="238"/>
      <c r="FX31" s="238"/>
      <c r="FY31" s="238"/>
      <c r="FZ31" s="238"/>
      <c r="GA31" s="239"/>
      <c r="GB31" s="237"/>
      <c r="GC31" s="238"/>
      <c r="GD31" s="238"/>
      <c r="GE31" s="238"/>
      <c r="GF31" s="238"/>
      <c r="GG31" s="238"/>
      <c r="GH31" s="239"/>
      <c r="GI31" s="237"/>
      <c r="GJ31" s="238"/>
      <c r="GK31" s="238"/>
      <c r="GL31" s="238"/>
      <c r="GM31" s="239"/>
      <c r="GN31" s="237"/>
      <c r="GO31" s="238"/>
      <c r="GP31" s="238"/>
      <c r="GQ31" s="238"/>
      <c r="GR31" s="239"/>
      <c r="GS31" s="237"/>
      <c r="GT31" s="238"/>
      <c r="GU31" s="238"/>
      <c r="GV31" s="238"/>
      <c r="GW31" s="238"/>
      <c r="GX31" s="239"/>
      <c r="GY31" s="237"/>
      <c r="GZ31" s="238"/>
      <c r="HA31" s="238"/>
      <c r="HB31" s="238"/>
      <c r="HC31" s="238"/>
      <c r="HD31" s="238"/>
      <c r="HE31" s="238"/>
      <c r="HF31" s="243"/>
    </row>
    <row r="32" spans="2:214" ht="45" customHeight="1">
      <c r="B32" s="14"/>
      <c r="C32" s="19" t="s">
        <v>60</v>
      </c>
      <c r="D32" s="252"/>
      <c r="E32" s="253"/>
      <c r="F32" s="253"/>
      <c r="G32" s="253"/>
      <c r="H32" s="253"/>
      <c r="I32" s="253"/>
      <c r="J32" s="254"/>
      <c r="K32" s="252"/>
      <c r="L32" s="253"/>
      <c r="M32" s="253"/>
      <c r="N32" s="253"/>
      <c r="O32" s="254"/>
      <c r="P32" s="252"/>
      <c r="Q32" s="253"/>
      <c r="R32" s="253"/>
      <c r="S32" s="253"/>
      <c r="T32" s="254"/>
      <c r="U32" s="252"/>
      <c r="V32" s="253"/>
      <c r="W32" s="253"/>
      <c r="X32" s="253"/>
      <c r="Y32" s="253"/>
      <c r="Z32" s="253"/>
      <c r="AA32" s="254"/>
      <c r="AB32" s="252"/>
      <c r="AC32" s="253"/>
      <c r="AD32" s="253"/>
      <c r="AE32" s="253"/>
      <c r="AF32" s="253"/>
      <c r="AG32" s="254"/>
      <c r="AH32" s="252"/>
      <c r="AI32" s="253"/>
      <c r="AJ32" s="253"/>
      <c r="AK32" s="253"/>
      <c r="AL32" s="253"/>
      <c r="AM32" s="253"/>
      <c r="AN32" s="254"/>
      <c r="AO32" s="252"/>
      <c r="AP32" s="253"/>
      <c r="AQ32" s="253"/>
      <c r="AR32" s="253"/>
      <c r="AS32" s="254"/>
      <c r="AT32" s="252"/>
      <c r="AU32" s="253"/>
      <c r="AV32" s="253"/>
      <c r="AW32" s="253"/>
      <c r="AX32" s="254"/>
      <c r="AY32" s="252"/>
      <c r="AZ32" s="253"/>
      <c r="BA32" s="253"/>
      <c r="BB32" s="253"/>
      <c r="BC32" s="253"/>
      <c r="BD32" s="253"/>
      <c r="BE32" s="254"/>
      <c r="BF32" s="252"/>
      <c r="BG32" s="253"/>
      <c r="BH32" s="253"/>
      <c r="BI32" s="253"/>
      <c r="BJ32" s="253"/>
      <c r="BK32" s="254"/>
      <c r="BL32" s="252"/>
      <c r="BM32" s="253"/>
      <c r="BN32" s="253"/>
      <c r="BO32" s="253"/>
      <c r="BP32" s="253"/>
      <c r="BQ32" s="253"/>
      <c r="BR32" s="254"/>
      <c r="BS32" s="252"/>
      <c r="BT32" s="253"/>
      <c r="BU32" s="253"/>
      <c r="BV32" s="253"/>
      <c r="BW32" s="254"/>
      <c r="BX32" s="252"/>
      <c r="BY32" s="253"/>
      <c r="BZ32" s="253"/>
      <c r="CA32" s="253"/>
      <c r="CB32" s="254"/>
      <c r="CC32" s="252"/>
      <c r="CD32" s="253"/>
      <c r="CE32" s="253"/>
      <c r="CF32" s="253"/>
      <c r="CG32" s="253"/>
      <c r="CH32" s="253"/>
      <c r="CI32" s="254"/>
      <c r="CJ32" s="252"/>
      <c r="CK32" s="253"/>
      <c r="CL32" s="253"/>
      <c r="CM32" s="253"/>
      <c r="CN32" s="253"/>
      <c r="CO32" s="254"/>
      <c r="CP32" s="252"/>
      <c r="CQ32" s="253"/>
      <c r="CR32" s="253"/>
      <c r="CS32" s="253"/>
      <c r="CT32" s="253"/>
      <c r="CU32" s="253"/>
      <c r="CV32" s="254"/>
      <c r="CW32" s="252"/>
      <c r="CX32" s="253"/>
      <c r="CY32" s="253"/>
      <c r="CZ32" s="253"/>
      <c r="DA32" s="254"/>
      <c r="DB32" s="252"/>
      <c r="DC32" s="253"/>
      <c r="DD32" s="253"/>
      <c r="DE32" s="253"/>
      <c r="DF32" s="254"/>
      <c r="DG32" s="252"/>
      <c r="DH32" s="253"/>
      <c r="DI32" s="253"/>
      <c r="DJ32" s="253"/>
      <c r="DK32" s="253"/>
      <c r="DL32" s="253"/>
      <c r="DM32" s="254"/>
      <c r="DN32" s="255"/>
      <c r="DO32" s="256"/>
      <c r="DP32" s="256"/>
      <c r="DQ32" s="256"/>
      <c r="DR32" s="256"/>
      <c r="DS32" s="257"/>
      <c r="DT32" s="237"/>
      <c r="DU32" s="238"/>
      <c r="DV32" s="238"/>
      <c r="DW32" s="238"/>
      <c r="DX32" s="238"/>
      <c r="DY32" s="238"/>
      <c r="DZ32" s="239"/>
      <c r="EA32" s="237"/>
      <c r="EB32" s="238"/>
      <c r="EC32" s="238"/>
      <c r="ED32" s="238"/>
      <c r="EE32" s="238"/>
      <c r="EF32" s="238"/>
      <c r="EG32" s="239"/>
      <c r="EH32" s="237"/>
      <c r="EI32" s="238"/>
      <c r="EJ32" s="238"/>
      <c r="EK32" s="238"/>
      <c r="EL32" s="239"/>
      <c r="EM32" s="237"/>
      <c r="EN32" s="238"/>
      <c r="EO32" s="238"/>
      <c r="EP32" s="238"/>
      <c r="EQ32" s="238"/>
      <c r="ER32" s="238"/>
      <c r="ES32" s="239"/>
      <c r="ET32" s="237"/>
      <c r="EU32" s="238"/>
      <c r="EV32" s="238"/>
      <c r="EW32" s="238"/>
      <c r="EX32" s="238"/>
      <c r="EY32" s="238"/>
      <c r="EZ32" s="239"/>
      <c r="FA32" s="237"/>
      <c r="FB32" s="238"/>
      <c r="FC32" s="238"/>
      <c r="FD32" s="238"/>
      <c r="FE32" s="238"/>
      <c r="FF32" s="238"/>
      <c r="FG32" s="239"/>
      <c r="FH32" s="237"/>
      <c r="FI32" s="238"/>
      <c r="FJ32" s="238"/>
      <c r="FK32" s="238"/>
      <c r="FL32" s="238"/>
      <c r="FM32" s="238"/>
      <c r="FN32" s="238"/>
      <c r="FO32" s="239"/>
      <c r="FP32" s="237"/>
      <c r="FQ32" s="238"/>
      <c r="FR32" s="238"/>
      <c r="FS32" s="238"/>
      <c r="FT32" s="239"/>
      <c r="FU32" s="237"/>
      <c r="FV32" s="238"/>
      <c r="FW32" s="238"/>
      <c r="FX32" s="238"/>
      <c r="FY32" s="238"/>
      <c r="FZ32" s="238"/>
      <c r="GA32" s="239"/>
      <c r="GB32" s="237"/>
      <c r="GC32" s="238"/>
      <c r="GD32" s="238"/>
      <c r="GE32" s="238"/>
      <c r="GF32" s="238"/>
      <c r="GG32" s="238"/>
      <c r="GH32" s="239"/>
      <c r="GI32" s="237"/>
      <c r="GJ32" s="238"/>
      <c r="GK32" s="238"/>
      <c r="GL32" s="238"/>
      <c r="GM32" s="239"/>
      <c r="GN32" s="237"/>
      <c r="GO32" s="238"/>
      <c r="GP32" s="238"/>
      <c r="GQ32" s="238"/>
      <c r="GR32" s="239"/>
      <c r="GS32" s="237"/>
      <c r="GT32" s="238"/>
      <c r="GU32" s="238"/>
      <c r="GV32" s="238"/>
      <c r="GW32" s="238"/>
      <c r="GX32" s="239"/>
      <c r="GY32" s="237"/>
      <c r="GZ32" s="238"/>
      <c r="HA32" s="238"/>
      <c r="HB32" s="238"/>
      <c r="HC32" s="238"/>
      <c r="HD32" s="238"/>
      <c r="HE32" s="238"/>
      <c r="HF32" s="243"/>
    </row>
    <row r="33" spans="2:214" ht="10.5" customHeight="1">
      <c r="B33" s="15" t="s">
        <v>19</v>
      </c>
      <c r="C33" s="11" t="s">
        <v>20</v>
      </c>
      <c r="D33" s="230"/>
      <c r="E33" s="231"/>
      <c r="F33" s="231"/>
      <c r="G33" s="231"/>
      <c r="H33" s="231"/>
      <c r="I33" s="231"/>
      <c r="J33" s="232"/>
      <c r="K33" s="230"/>
      <c r="L33" s="231"/>
      <c r="M33" s="231"/>
      <c r="N33" s="231"/>
      <c r="O33" s="232"/>
      <c r="P33" s="230"/>
      <c r="Q33" s="231"/>
      <c r="R33" s="231"/>
      <c r="S33" s="231"/>
      <c r="T33" s="232"/>
      <c r="U33" s="230"/>
      <c r="V33" s="231"/>
      <c r="W33" s="231"/>
      <c r="X33" s="231"/>
      <c r="Y33" s="231"/>
      <c r="Z33" s="231"/>
      <c r="AA33" s="232"/>
      <c r="AB33" s="230"/>
      <c r="AC33" s="231"/>
      <c r="AD33" s="231"/>
      <c r="AE33" s="231"/>
      <c r="AF33" s="231"/>
      <c r="AG33" s="232"/>
      <c r="AH33" s="230"/>
      <c r="AI33" s="231"/>
      <c r="AJ33" s="231"/>
      <c r="AK33" s="231"/>
      <c r="AL33" s="231"/>
      <c r="AM33" s="231"/>
      <c r="AN33" s="232"/>
      <c r="AO33" s="230"/>
      <c r="AP33" s="231"/>
      <c r="AQ33" s="231"/>
      <c r="AR33" s="231"/>
      <c r="AS33" s="232"/>
      <c r="AT33" s="230"/>
      <c r="AU33" s="231"/>
      <c r="AV33" s="231"/>
      <c r="AW33" s="231"/>
      <c r="AX33" s="232"/>
      <c r="AY33" s="230"/>
      <c r="AZ33" s="231"/>
      <c r="BA33" s="231"/>
      <c r="BB33" s="231"/>
      <c r="BC33" s="231"/>
      <c r="BD33" s="231"/>
      <c r="BE33" s="232"/>
      <c r="BF33" s="230"/>
      <c r="BG33" s="231"/>
      <c r="BH33" s="231"/>
      <c r="BI33" s="231"/>
      <c r="BJ33" s="231"/>
      <c r="BK33" s="232"/>
      <c r="BL33" s="230"/>
      <c r="BM33" s="231"/>
      <c r="BN33" s="231"/>
      <c r="BO33" s="231"/>
      <c r="BP33" s="231"/>
      <c r="BQ33" s="231"/>
      <c r="BR33" s="232"/>
      <c r="BS33" s="230"/>
      <c r="BT33" s="231"/>
      <c r="BU33" s="231"/>
      <c r="BV33" s="231"/>
      <c r="BW33" s="232"/>
      <c r="BX33" s="230"/>
      <c r="BY33" s="231"/>
      <c r="BZ33" s="231"/>
      <c r="CA33" s="231"/>
      <c r="CB33" s="232"/>
      <c r="CC33" s="230"/>
      <c r="CD33" s="231"/>
      <c r="CE33" s="231"/>
      <c r="CF33" s="231"/>
      <c r="CG33" s="231"/>
      <c r="CH33" s="231"/>
      <c r="CI33" s="232"/>
      <c r="CJ33" s="230"/>
      <c r="CK33" s="231"/>
      <c r="CL33" s="231"/>
      <c r="CM33" s="231"/>
      <c r="CN33" s="231"/>
      <c r="CO33" s="232"/>
      <c r="CP33" s="230"/>
      <c r="CQ33" s="231"/>
      <c r="CR33" s="231"/>
      <c r="CS33" s="231"/>
      <c r="CT33" s="231"/>
      <c r="CU33" s="231"/>
      <c r="CV33" s="232"/>
      <c r="CW33" s="230"/>
      <c r="CX33" s="231"/>
      <c r="CY33" s="231"/>
      <c r="CZ33" s="231"/>
      <c r="DA33" s="232"/>
      <c r="DB33" s="230"/>
      <c r="DC33" s="231"/>
      <c r="DD33" s="231"/>
      <c r="DE33" s="231"/>
      <c r="DF33" s="232"/>
      <c r="DG33" s="230"/>
      <c r="DH33" s="231"/>
      <c r="DI33" s="231"/>
      <c r="DJ33" s="231"/>
      <c r="DK33" s="231"/>
      <c r="DL33" s="231"/>
      <c r="DM33" s="232"/>
      <c r="DN33" s="245"/>
      <c r="DO33" s="246"/>
      <c r="DP33" s="246"/>
      <c r="DQ33" s="246"/>
      <c r="DR33" s="246"/>
      <c r="DS33" s="247"/>
      <c r="DT33" s="227"/>
      <c r="DU33" s="228"/>
      <c r="DV33" s="228"/>
      <c r="DW33" s="228"/>
      <c r="DX33" s="228"/>
      <c r="DY33" s="228"/>
      <c r="DZ33" s="229"/>
      <c r="EA33" s="227"/>
      <c r="EB33" s="228"/>
      <c r="EC33" s="228"/>
      <c r="ED33" s="228"/>
      <c r="EE33" s="228"/>
      <c r="EF33" s="228"/>
      <c r="EG33" s="229"/>
      <c r="EH33" s="227"/>
      <c r="EI33" s="228"/>
      <c r="EJ33" s="228"/>
      <c r="EK33" s="228"/>
      <c r="EL33" s="229"/>
      <c r="EM33" s="227"/>
      <c r="EN33" s="228"/>
      <c r="EO33" s="228"/>
      <c r="EP33" s="228"/>
      <c r="EQ33" s="228"/>
      <c r="ER33" s="228"/>
      <c r="ES33" s="229"/>
      <c r="ET33" s="227"/>
      <c r="EU33" s="228"/>
      <c r="EV33" s="228"/>
      <c r="EW33" s="228"/>
      <c r="EX33" s="228"/>
      <c r="EY33" s="228"/>
      <c r="EZ33" s="229"/>
      <c r="FA33" s="227"/>
      <c r="FB33" s="228"/>
      <c r="FC33" s="228"/>
      <c r="FD33" s="228"/>
      <c r="FE33" s="228"/>
      <c r="FF33" s="228"/>
      <c r="FG33" s="229"/>
      <c r="FH33" s="227"/>
      <c r="FI33" s="228"/>
      <c r="FJ33" s="228"/>
      <c r="FK33" s="228"/>
      <c r="FL33" s="228"/>
      <c r="FM33" s="228"/>
      <c r="FN33" s="228"/>
      <c r="FO33" s="229"/>
      <c r="FP33" s="227"/>
      <c r="FQ33" s="228"/>
      <c r="FR33" s="228"/>
      <c r="FS33" s="228"/>
      <c r="FT33" s="229"/>
      <c r="FU33" s="227"/>
      <c r="FV33" s="228"/>
      <c r="FW33" s="228"/>
      <c r="FX33" s="228"/>
      <c r="FY33" s="228"/>
      <c r="FZ33" s="228"/>
      <c r="GA33" s="229"/>
      <c r="GB33" s="227"/>
      <c r="GC33" s="228"/>
      <c r="GD33" s="228"/>
      <c r="GE33" s="228"/>
      <c r="GF33" s="228"/>
      <c r="GG33" s="228"/>
      <c r="GH33" s="229"/>
      <c r="GI33" s="227"/>
      <c r="GJ33" s="228"/>
      <c r="GK33" s="228"/>
      <c r="GL33" s="228"/>
      <c r="GM33" s="229"/>
      <c r="GN33" s="227"/>
      <c r="GO33" s="228"/>
      <c r="GP33" s="228"/>
      <c r="GQ33" s="228"/>
      <c r="GR33" s="229"/>
      <c r="GS33" s="227"/>
      <c r="GT33" s="228"/>
      <c r="GU33" s="228"/>
      <c r="GV33" s="228"/>
      <c r="GW33" s="228"/>
      <c r="GX33" s="229"/>
      <c r="GY33" s="227"/>
      <c r="GZ33" s="228"/>
      <c r="HA33" s="228"/>
      <c r="HB33" s="228"/>
      <c r="HC33" s="228"/>
      <c r="HD33" s="228"/>
      <c r="HE33" s="228"/>
      <c r="HF33" s="244"/>
    </row>
    <row r="34" spans="2:214" ht="10.5" customHeight="1">
      <c r="B34" s="15" t="s">
        <v>21</v>
      </c>
      <c r="C34" s="11" t="s">
        <v>22</v>
      </c>
      <c r="D34" s="230"/>
      <c r="E34" s="231"/>
      <c r="F34" s="231"/>
      <c r="G34" s="231"/>
      <c r="H34" s="231"/>
      <c r="I34" s="231"/>
      <c r="J34" s="232"/>
      <c r="K34" s="230"/>
      <c r="L34" s="231"/>
      <c r="M34" s="231"/>
      <c r="N34" s="231"/>
      <c r="O34" s="232"/>
      <c r="P34" s="230"/>
      <c r="Q34" s="231"/>
      <c r="R34" s="231"/>
      <c r="S34" s="231"/>
      <c r="T34" s="232"/>
      <c r="U34" s="230"/>
      <c r="V34" s="231"/>
      <c r="W34" s="231"/>
      <c r="X34" s="231"/>
      <c r="Y34" s="231"/>
      <c r="Z34" s="231"/>
      <c r="AA34" s="232"/>
      <c r="AB34" s="230"/>
      <c r="AC34" s="231"/>
      <c r="AD34" s="231"/>
      <c r="AE34" s="231"/>
      <c r="AF34" s="231"/>
      <c r="AG34" s="232"/>
      <c r="AH34" s="230"/>
      <c r="AI34" s="231"/>
      <c r="AJ34" s="231"/>
      <c r="AK34" s="231"/>
      <c r="AL34" s="231"/>
      <c r="AM34" s="231"/>
      <c r="AN34" s="232"/>
      <c r="AO34" s="230"/>
      <c r="AP34" s="231"/>
      <c r="AQ34" s="231"/>
      <c r="AR34" s="231"/>
      <c r="AS34" s="232"/>
      <c r="AT34" s="230"/>
      <c r="AU34" s="231"/>
      <c r="AV34" s="231"/>
      <c r="AW34" s="231"/>
      <c r="AX34" s="232"/>
      <c r="AY34" s="230"/>
      <c r="AZ34" s="231"/>
      <c r="BA34" s="231"/>
      <c r="BB34" s="231"/>
      <c r="BC34" s="231"/>
      <c r="BD34" s="231"/>
      <c r="BE34" s="232"/>
      <c r="BF34" s="230"/>
      <c r="BG34" s="231"/>
      <c r="BH34" s="231"/>
      <c r="BI34" s="231"/>
      <c r="BJ34" s="231"/>
      <c r="BK34" s="232"/>
      <c r="BL34" s="230"/>
      <c r="BM34" s="231"/>
      <c r="BN34" s="231"/>
      <c r="BO34" s="231"/>
      <c r="BP34" s="231"/>
      <c r="BQ34" s="231"/>
      <c r="BR34" s="232"/>
      <c r="BS34" s="230"/>
      <c r="BT34" s="231"/>
      <c r="BU34" s="231"/>
      <c r="BV34" s="231"/>
      <c r="BW34" s="232"/>
      <c r="BX34" s="230"/>
      <c r="BY34" s="231"/>
      <c r="BZ34" s="231"/>
      <c r="CA34" s="231"/>
      <c r="CB34" s="232"/>
      <c r="CC34" s="230"/>
      <c r="CD34" s="231"/>
      <c r="CE34" s="231"/>
      <c r="CF34" s="231"/>
      <c r="CG34" s="231"/>
      <c r="CH34" s="231"/>
      <c r="CI34" s="232"/>
      <c r="CJ34" s="230"/>
      <c r="CK34" s="231"/>
      <c r="CL34" s="231"/>
      <c r="CM34" s="231"/>
      <c r="CN34" s="231"/>
      <c r="CO34" s="232"/>
      <c r="CP34" s="230"/>
      <c r="CQ34" s="231"/>
      <c r="CR34" s="231"/>
      <c r="CS34" s="231"/>
      <c r="CT34" s="231"/>
      <c r="CU34" s="231"/>
      <c r="CV34" s="232"/>
      <c r="CW34" s="230"/>
      <c r="CX34" s="231"/>
      <c r="CY34" s="231"/>
      <c r="CZ34" s="231"/>
      <c r="DA34" s="232"/>
      <c r="DB34" s="230"/>
      <c r="DC34" s="231"/>
      <c r="DD34" s="231"/>
      <c r="DE34" s="231"/>
      <c r="DF34" s="232"/>
      <c r="DG34" s="230"/>
      <c r="DH34" s="231"/>
      <c r="DI34" s="231"/>
      <c r="DJ34" s="231"/>
      <c r="DK34" s="231"/>
      <c r="DL34" s="231"/>
      <c r="DM34" s="232"/>
      <c r="DN34" s="245"/>
      <c r="DO34" s="246"/>
      <c r="DP34" s="246"/>
      <c r="DQ34" s="246"/>
      <c r="DR34" s="246"/>
      <c r="DS34" s="247"/>
      <c r="DT34" s="227"/>
      <c r="DU34" s="228"/>
      <c r="DV34" s="228"/>
      <c r="DW34" s="228"/>
      <c r="DX34" s="228"/>
      <c r="DY34" s="228"/>
      <c r="DZ34" s="229"/>
      <c r="EA34" s="227"/>
      <c r="EB34" s="228"/>
      <c r="EC34" s="228"/>
      <c r="ED34" s="228"/>
      <c r="EE34" s="228"/>
      <c r="EF34" s="228"/>
      <c r="EG34" s="229"/>
      <c r="EH34" s="227"/>
      <c r="EI34" s="228"/>
      <c r="EJ34" s="228"/>
      <c r="EK34" s="228"/>
      <c r="EL34" s="229"/>
      <c r="EM34" s="227"/>
      <c r="EN34" s="228"/>
      <c r="EO34" s="228"/>
      <c r="EP34" s="228"/>
      <c r="EQ34" s="228"/>
      <c r="ER34" s="228"/>
      <c r="ES34" s="229"/>
      <c r="ET34" s="227"/>
      <c r="EU34" s="228"/>
      <c r="EV34" s="228"/>
      <c r="EW34" s="228"/>
      <c r="EX34" s="228"/>
      <c r="EY34" s="228"/>
      <c r="EZ34" s="229"/>
      <c r="FA34" s="227"/>
      <c r="FB34" s="228"/>
      <c r="FC34" s="228"/>
      <c r="FD34" s="228"/>
      <c r="FE34" s="228"/>
      <c r="FF34" s="228"/>
      <c r="FG34" s="229"/>
      <c r="FH34" s="227"/>
      <c r="FI34" s="228"/>
      <c r="FJ34" s="228"/>
      <c r="FK34" s="228"/>
      <c r="FL34" s="228"/>
      <c r="FM34" s="228"/>
      <c r="FN34" s="228"/>
      <c r="FO34" s="229"/>
      <c r="FP34" s="227"/>
      <c r="FQ34" s="228"/>
      <c r="FR34" s="228"/>
      <c r="FS34" s="228"/>
      <c r="FT34" s="229"/>
      <c r="FU34" s="227"/>
      <c r="FV34" s="228"/>
      <c r="FW34" s="228"/>
      <c r="FX34" s="228"/>
      <c r="FY34" s="228"/>
      <c r="FZ34" s="228"/>
      <c r="GA34" s="229"/>
      <c r="GB34" s="227"/>
      <c r="GC34" s="228"/>
      <c r="GD34" s="228"/>
      <c r="GE34" s="228"/>
      <c r="GF34" s="228"/>
      <c r="GG34" s="228"/>
      <c r="GH34" s="229"/>
      <c r="GI34" s="227"/>
      <c r="GJ34" s="228"/>
      <c r="GK34" s="228"/>
      <c r="GL34" s="228"/>
      <c r="GM34" s="229"/>
      <c r="GN34" s="227"/>
      <c r="GO34" s="228"/>
      <c r="GP34" s="228"/>
      <c r="GQ34" s="228"/>
      <c r="GR34" s="229"/>
      <c r="GS34" s="227"/>
      <c r="GT34" s="228"/>
      <c r="GU34" s="228"/>
      <c r="GV34" s="228"/>
      <c r="GW34" s="228"/>
      <c r="GX34" s="229"/>
      <c r="GY34" s="227"/>
      <c r="GZ34" s="228"/>
      <c r="HA34" s="228"/>
      <c r="HB34" s="228"/>
      <c r="HC34" s="228"/>
      <c r="HD34" s="228"/>
      <c r="HE34" s="228"/>
      <c r="HF34" s="244"/>
    </row>
    <row r="35" spans="2:214" ht="10.5" customHeight="1" thickBot="1">
      <c r="B35" s="20" t="s">
        <v>23</v>
      </c>
      <c r="C35" s="21"/>
      <c r="D35" s="249"/>
      <c r="E35" s="250"/>
      <c r="F35" s="250"/>
      <c r="G35" s="250"/>
      <c r="H35" s="250"/>
      <c r="I35" s="250"/>
      <c r="J35" s="251"/>
      <c r="K35" s="249"/>
      <c r="L35" s="250"/>
      <c r="M35" s="250"/>
      <c r="N35" s="250"/>
      <c r="O35" s="251"/>
      <c r="P35" s="249"/>
      <c r="Q35" s="250"/>
      <c r="R35" s="250"/>
      <c r="S35" s="250"/>
      <c r="T35" s="251"/>
      <c r="U35" s="249"/>
      <c r="V35" s="250"/>
      <c r="W35" s="250"/>
      <c r="X35" s="250"/>
      <c r="Y35" s="250"/>
      <c r="Z35" s="250"/>
      <c r="AA35" s="251"/>
      <c r="AB35" s="249"/>
      <c r="AC35" s="250"/>
      <c r="AD35" s="250"/>
      <c r="AE35" s="250"/>
      <c r="AF35" s="250"/>
      <c r="AG35" s="251"/>
      <c r="AH35" s="249"/>
      <c r="AI35" s="250"/>
      <c r="AJ35" s="250"/>
      <c r="AK35" s="250"/>
      <c r="AL35" s="250"/>
      <c r="AM35" s="250"/>
      <c r="AN35" s="251"/>
      <c r="AO35" s="249"/>
      <c r="AP35" s="250"/>
      <c r="AQ35" s="250"/>
      <c r="AR35" s="250"/>
      <c r="AS35" s="251"/>
      <c r="AT35" s="249"/>
      <c r="AU35" s="250"/>
      <c r="AV35" s="250"/>
      <c r="AW35" s="250"/>
      <c r="AX35" s="251"/>
      <c r="AY35" s="249"/>
      <c r="AZ35" s="250"/>
      <c r="BA35" s="250"/>
      <c r="BB35" s="250"/>
      <c r="BC35" s="250"/>
      <c r="BD35" s="250"/>
      <c r="BE35" s="251"/>
      <c r="BF35" s="249"/>
      <c r="BG35" s="250"/>
      <c r="BH35" s="250"/>
      <c r="BI35" s="250"/>
      <c r="BJ35" s="250"/>
      <c r="BK35" s="251"/>
      <c r="BL35" s="249"/>
      <c r="BM35" s="250"/>
      <c r="BN35" s="250"/>
      <c r="BO35" s="250"/>
      <c r="BP35" s="250"/>
      <c r="BQ35" s="250"/>
      <c r="BR35" s="251"/>
      <c r="BS35" s="249"/>
      <c r="BT35" s="250"/>
      <c r="BU35" s="250"/>
      <c r="BV35" s="250"/>
      <c r="BW35" s="251"/>
      <c r="BX35" s="249"/>
      <c r="BY35" s="250"/>
      <c r="BZ35" s="250"/>
      <c r="CA35" s="250"/>
      <c r="CB35" s="251"/>
      <c r="CC35" s="249"/>
      <c r="CD35" s="250"/>
      <c r="CE35" s="250"/>
      <c r="CF35" s="250"/>
      <c r="CG35" s="250"/>
      <c r="CH35" s="250"/>
      <c r="CI35" s="251"/>
      <c r="CJ35" s="249"/>
      <c r="CK35" s="250"/>
      <c r="CL35" s="250"/>
      <c r="CM35" s="250"/>
      <c r="CN35" s="250"/>
      <c r="CO35" s="251"/>
      <c r="CP35" s="249"/>
      <c r="CQ35" s="250"/>
      <c r="CR35" s="250"/>
      <c r="CS35" s="250"/>
      <c r="CT35" s="250"/>
      <c r="CU35" s="250"/>
      <c r="CV35" s="251"/>
      <c r="CW35" s="249"/>
      <c r="CX35" s="250"/>
      <c r="CY35" s="250"/>
      <c r="CZ35" s="250"/>
      <c r="DA35" s="251"/>
      <c r="DB35" s="249"/>
      <c r="DC35" s="250"/>
      <c r="DD35" s="250"/>
      <c r="DE35" s="250"/>
      <c r="DF35" s="251"/>
      <c r="DG35" s="249"/>
      <c r="DH35" s="250"/>
      <c r="DI35" s="250"/>
      <c r="DJ35" s="250"/>
      <c r="DK35" s="250"/>
      <c r="DL35" s="250"/>
      <c r="DM35" s="251"/>
      <c r="DN35" s="240"/>
      <c r="DO35" s="241"/>
      <c r="DP35" s="241"/>
      <c r="DQ35" s="241"/>
      <c r="DR35" s="241"/>
      <c r="DS35" s="242"/>
      <c r="DT35" s="240"/>
      <c r="DU35" s="241"/>
      <c r="DV35" s="241"/>
      <c r="DW35" s="241"/>
      <c r="DX35" s="241"/>
      <c r="DY35" s="241"/>
      <c r="DZ35" s="242"/>
      <c r="EA35" s="240"/>
      <c r="EB35" s="241"/>
      <c r="EC35" s="241"/>
      <c r="ED35" s="241"/>
      <c r="EE35" s="241"/>
      <c r="EF35" s="241"/>
      <c r="EG35" s="242"/>
      <c r="EH35" s="240"/>
      <c r="EI35" s="241"/>
      <c r="EJ35" s="241"/>
      <c r="EK35" s="241"/>
      <c r="EL35" s="242"/>
      <c r="EM35" s="240"/>
      <c r="EN35" s="241"/>
      <c r="EO35" s="241"/>
      <c r="EP35" s="241"/>
      <c r="EQ35" s="241"/>
      <c r="ER35" s="241"/>
      <c r="ES35" s="242"/>
      <c r="ET35" s="240"/>
      <c r="EU35" s="241"/>
      <c r="EV35" s="241"/>
      <c r="EW35" s="241"/>
      <c r="EX35" s="241"/>
      <c r="EY35" s="241"/>
      <c r="EZ35" s="242"/>
      <c r="FA35" s="240"/>
      <c r="FB35" s="241"/>
      <c r="FC35" s="241"/>
      <c r="FD35" s="241"/>
      <c r="FE35" s="241"/>
      <c r="FF35" s="241"/>
      <c r="FG35" s="242"/>
      <c r="FH35" s="240"/>
      <c r="FI35" s="241"/>
      <c r="FJ35" s="241"/>
      <c r="FK35" s="241"/>
      <c r="FL35" s="241"/>
      <c r="FM35" s="241"/>
      <c r="FN35" s="241"/>
      <c r="FO35" s="242"/>
      <c r="FP35" s="240"/>
      <c r="FQ35" s="241"/>
      <c r="FR35" s="241"/>
      <c r="FS35" s="241"/>
      <c r="FT35" s="242"/>
      <c r="FU35" s="240"/>
      <c r="FV35" s="241"/>
      <c r="FW35" s="241"/>
      <c r="FX35" s="241"/>
      <c r="FY35" s="241"/>
      <c r="FZ35" s="241"/>
      <c r="GA35" s="242"/>
      <c r="GB35" s="240"/>
      <c r="GC35" s="241"/>
      <c r="GD35" s="241"/>
      <c r="GE35" s="241"/>
      <c r="GF35" s="241"/>
      <c r="GG35" s="241"/>
      <c r="GH35" s="242"/>
      <c r="GI35" s="240"/>
      <c r="GJ35" s="241"/>
      <c r="GK35" s="241"/>
      <c r="GL35" s="241"/>
      <c r="GM35" s="242"/>
      <c r="GN35" s="240"/>
      <c r="GO35" s="241"/>
      <c r="GP35" s="241"/>
      <c r="GQ35" s="241"/>
      <c r="GR35" s="242"/>
      <c r="GS35" s="240"/>
      <c r="GT35" s="241"/>
      <c r="GU35" s="241"/>
      <c r="GV35" s="241"/>
      <c r="GW35" s="241"/>
      <c r="GX35" s="242"/>
      <c r="GY35" s="240"/>
      <c r="GZ35" s="241"/>
      <c r="HA35" s="241"/>
      <c r="HB35" s="241"/>
      <c r="HC35" s="241"/>
      <c r="HD35" s="241"/>
      <c r="HE35" s="241"/>
      <c r="HF35" s="248"/>
    </row>
    <row r="36" ht="15.75" customHeight="1"/>
    <row r="37" ht="3" customHeight="1"/>
    <row r="38" ht="3.75" customHeight="1"/>
    <row r="39" spans="2:196" ht="34.5" customHeight="1">
      <c r="B39" s="42"/>
      <c r="C39" s="36" t="s">
        <v>131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 t="s">
        <v>199</v>
      </c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26"/>
      <c r="GN39" s="26"/>
    </row>
    <row r="40" spans="3:196" ht="38.25" customHeight="1"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</row>
    <row r="41" spans="3:199" ht="19.5">
      <c r="C41" s="36" t="s">
        <v>135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312" t="s">
        <v>136</v>
      </c>
      <c r="FX41" s="312"/>
      <c r="FY41" s="312"/>
      <c r="FZ41" s="312"/>
      <c r="GA41" s="312"/>
      <c r="GB41" s="312"/>
      <c r="GC41" s="312"/>
      <c r="GD41" s="312"/>
      <c r="GE41" s="312"/>
      <c r="GF41" s="312"/>
      <c r="GG41" s="312"/>
      <c r="GH41" s="312"/>
      <c r="GI41" s="312"/>
      <c r="GJ41" s="312"/>
      <c r="GK41" s="312"/>
      <c r="GL41" s="312"/>
      <c r="GM41" s="312"/>
      <c r="GN41" s="312"/>
      <c r="GO41" s="312"/>
      <c r="GP41" s="312"/>
      <c r="GQ41" s="312"/>
    </row>
    <row r="42" spans="2:196" ht="31.5" customHeight="1">
      <c r="B42" s="6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26"/>
      <c r="GJ42" s="26"/>
      <c r="GK42" s="26"/>
      <c r="GL42" s="26"/>
      <c r="GM42" s="26"/>
      <c r="GN42" s="26"/>
    </row>
    <row r="43" spans="2:196" ht="19.5">
      <c r="B43" s="6"/>
      <c r="C43" s="37" t="s">
        <v>144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26"/>
      <c r="GJ43" s="26"/>
      <c r="GK43" s="26"/>
      <c r="GL43" s="26"/>
      <c r="GM43" s="26"/>
      <c r="GN43" s="26"/>
    </row>
    <row r="44" spans="3:198" ht="18.75">
      <c r="C44" s="37" t="s">
        <v>145</v>
      </c>
      <c r="FX44" s="236" t="s">
        <v>146</v>
      </c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6"/>
    </row>
  </sheetData>
  <sheetProtection/>
  <mergeCells count="1038">
    <mergeCell ref="DG19:DM19"/>
    <mergeCell ref="GY13:HF13"/>
    <mergeCell ref="D12:J12"/>
    <mergeCell ref="U12:AA12"/>
    <mergeCell ref="FU13:GA13"/>
    <mergeCell ref="GB13:GH13"/>
    <mergeCell ref="GI13:GM13"/>
    <mergeCell ref="GN13:GR13"/>
    <mergeCell ref="GS13:GX13"/>
    <mergeCell ref="EH13:EL13"/>
    <mergeCell ref="EM13:ES13"/>
    <mergeCell ref="ET13:EZ13"/>
    <mergeCell ref="FA13:FG13"/>
    <mergeCell ref="FH13:FO13"/>
    <mergeCell ref="FP13:FT13"/>
    <mergeCell ref="CW13:DA13"/>
    <mergeCell ref="DB13:DF13"/>
    <mergeCell ref="DG13:DM13"/>
    <mergeCell ref="DN13:DS13"/>
    <mergeCell ref="DT13:DZ13"/>
    <mergeCell ref="EA13:EG13"/>
    <mergeCell ref="BS13:BW13"/>
    <mergeCell ref="BX13:CB13"/>
    <mergeCell ref="CC13:CI13"/>
    <mergeCell ref="CJ13:CO13"/>
    <mergeCell ref="CP13:CV13"/>
    <mergeCell ref="AO13:AS13"/>
    <mergeCell ref="AT13:AX13"/>
    <mergeCell ref="AY13:BE13"/>
    <mergeCell ref="BF13:BK13"/>
    <mergeCell ref="BL13:BR13"/>
    <mergeCell ref="D13:J13"/>
    <mergeCell ref="K13:O13"/>
    <mergeCell ref="P13:T13"/>
    <mergeCell ref="U13:AA13"/>
    <mergeCell ref="AB13:AG13"/>
    <mergeCell ref="AH13:AN13"/>
    <mergeCell ref="GI12:GM12"/>
    <mergeCell ref="GN12:GR12"/>
    <mergeCell ref="GS12:GX12"/>
    <mergeCell ref="GY12:HF12"/>
    <mergeCell ref="ET12:EZ12"/>
    <mergeCell ref="FA12:FG12"/>
    <mergeCell ref="FH12:FO12"/>
    <mergeCell ref="FP12:FT12"/>
    <mergeCell ref="FU12:GA12"/>
    <mergeCell ref="DN12:DS12"/>
    <mergeCell ref="DT12:DZ12"/>
    <mergeCell ref="EA12:EG12"/>
    <mergeCell ref="EH12:EL12"/>
    <mergeCell ref="EM12:ES12"/>
    <mergeCell ref="GB12:GH12"/>
    <mergeCell ref="CC12:CI12"/>
    <mergeCell ref="CJ12:CO12"/>
    <mergeCell ref="CP12:CV12"/>
    <mergeCell ref="CW12:DA12"/>
    <mergeCell ref="DB12:DF12"/>
    <mergeCell ref="DG12:DM12"/>
    <mergeCell ref="AT12:AX12"/>
    <mergeCell ref="AY12:BE12"/>
    <mergeCell ref="BF12:BK12"/>
    <mergeCell ref="BL12:BR12"/>
    <mergeCell ref="BS12:BW12"/>
    <mergeCell ref="BX12:CB12"/>
    <mergeCell ref="K12:O12"/>
    <mergeCell ref="P12:T12"/>
    <mergeCell ref="AB12:AG12"/>
    <mergeCell ref="AH12:AN12"/>
    <mergeCell ref="DN19:DS19"/>
    <mergeCell ref="AH19:AN19"/>
    <mergeCell ref="BX19:CB19"/>
    <mergeCell ref="CJ19:CO19"/>
    <mergeCell ref="CC19:CI19"/>
    <mergeCell ref="AO12:AS12"/>
    <mergeCell ref="CW19:DA19"/>
    <mergeCell ref="DB19:DF19"/>
    <mergeCell ref="AO19:AS19"/>
    <mergeCell ref="AT19:AX19"/>
    <mergeCell ref="AY19:BE19"/>
    <mergeCell ref="BF19:BK19"/>
    <mergeCell ref="BL19:BR19"/>
    <mergeCell ref="BS19:BW19"/>
    <mergeCell ref="CP19:CV19"/>
    <mergeCell ref="D19:I19"/>
    <mergeCell ref="K19:O19"/>
    <mergeCell ref="P19:T19"/>
    <mergeCell ref="U19:Y19"/>
    <mergeCell ref="AB19:AG19"/>
    <mergeCell ref="FW41:GQ41"/>
    <mergeCell ref="D20:J20"/>
    <mergeCell ref="K20:O20"/>
    <mergeCell ref="P20:T20"/>
    <mergeCell ref="U20:AA20"/>
    <mergeCell ref="B30:C30"/>
    <mergeCell ref="B1:HF1"/>
    <mergeCell ref="B3:B4"/>
    <mergeCell ref="C3:C4"/>
    <mergeCell ref="D3:AG4"/>
    <mergeCell ref="AH3:BK4"/>
    <mergeCell ref="BL3:CO4"/>
    <mergeCell ref="CP3:DS4"/>
    <mergeCell ref="DT3:HF3"/>
    <mergeCell ref="DT4:ES4"/>
    <mergeCell ref="ET4:FT4"/>
    <mergeCell ref="FU4:GX4"/>
    <mergeCell ref="GY4:HF5"/>
    <mergeCell ref="D5:J5"/>
    <mergeCell ref="K5:O5"/>
    <mergeCell ref="P5:T5"/>
    <mergeCell ref="U5:AA5"/>
    <mergeCell ref="AB5:AG5"/>
    <mergeCell ref="AH5:AN5"/>
    <mergeCell ref="AO5:AS5"/>
    <mergeCell ref="AT5:AX5"/>
    <mergeCell ref="AY5:BE5"/>
    <mergeCell ref="BF5:BK5"/>
    <mergeCell ref="BL5:BR5"/>
    <mergeCell ref="BS5:BW5"/>
    <mergeCell ref="BX5:CB5"/>
    <mergeCell ref="CC5:CI5"/>
    <mergeCell ref="CJ5:CO5"/>
    <mergeCell ref="CP5:CV5"/>
    <mergeCell ref="CW5:DA5"/>
    <mergeCell ref="DB5:DF5"/>
    <mergeCell ref="DG5:DM5"/>
    <mergeCell ref="DN5:DS5"/>
    <mergeCell ref="DT5:DZ5"/>
    <mergeCell ref="EA5:EG5"/>
    <mergeCell ref="EH5:EL5"/>
    <mergeCell ref="EM5:ES5"/>
    <mergeCell ref="ET5:EZ5"/>
    <mergeCell ref="FA5:FG5"/>
    <mergeCell ref="FH5:FO5"/>
    <mergeCell ref="FP5:FT5"/>
    <mergeCell ref="FU5:GA5"/>
    <mergeCell ref="GB5:GH5"/>
    <mergeCell ref="GI5:GM5"/>
    <mergeCell ref="GN5:GR5"/>
    <mergeCell ref="GS5:GX5"/>
    <mergeCell ref="D6:J6"/>
    <mergeCell ref="K6:O6"/>
    <mergeCell ref="P6:T6"/>
    <mergeCell ref="U6:AA6"/>
    <mergeCell ref="AB6:AG6"/>
    <mergeCell ref="AH6:AN6"/>
    <mergeCell ref="AO6:AS6"/>
    <mergeCell ref="AT6:AX6"/>
    <mergeCell ref="AY6:BE6"/>
    <mergeCell ref="BF6:BK6"/>
    <mergeCell ref="BL6:BR6"/>
    <mergeCell ref="BS6:BW6"/>
    <mergeCell ref="BX6:CB6"/>
    <mergeCell ref="CC6:CI6"/>
    <mergeCell ref="CJ6:CO6"/>
    <mergeCell ref="CP6:CV6"/>
    <mergeCell ref="CW6:DA6"/>
    <mergeCell ref="DB6:DF6"/>
    <mergeCell ref="DG6:DM6"/>
    <mergeCell ref="DN6:DS6"/>
    <mergeCell ref="DT6:DZ6"/>
    <mergeCell ref="EA6:EG6"/>
    <mergeCell ref="EH6:EL6"/>
    <mergeCell ref="EM6:ES6"/>
    <mergeCell ref="ET6:EZ6"/>
    <mergeCell ref="FA6:FG6"/>
    <mergeCell ref="FH6:FO6"/>
    <mergeCell ref="FP6:FT6"/>
    <mergeCell ref="FU6:GA6"/>
    <mergeCell ref="GB6:GH6"/>
    <mergeCell ref="GI6:GM6"/>
    <mergeCell ref="GN6:GR6"/>
    <mergeCell ref="GS6:GX6"/>
    <mergeCell ref="GY6:HF6"/>
    <mergeCell ref="D7:J7"/>
    <mergeCell ref="K7:O7"/>
    <mergeCell ref="P7:T7"/>
    <mergeCell ref="U7:AA7"/>
    <mergeCell ref="AB7:AG7"/>
    <mergeCell ref="AH7:AN7"/>
    <mergeCell ref="AO7:AS7"/>
    <mergeCell ref="AT7:AX7"/>
    <mergeCell ref="AY7:BE7"/>
    <mergeCell ref="BF7:BK7"/>
    <mergeCell ref="BL7:BR7"/>
    <mergeCell ref="BS7:BW7"/>
    <mergeCell ref="BX7:CB7"/>
    <mergeCell ref="CC7:CI7"/>
    <mergeCell ref="CJ7:CO7"/>
    <mergeCell ref="CP7:CV7"/>
    <mergeCell ref="CW7:DA7"/>
    <mergeCell ref="DB7:DF7"/>
    <mergeCell ref="DG7:DM7"/>
    <mergeCell ref="DN7:DS7"/>
    <mergeCell ref="DT7:DZ7"/>
    <mergeCell ref="EA7:EG7"/>
    <mergeCell ref="EH7:EL7"/>
    <mergeCell ref="EM7:ES7"/>
    <mergeCell ref="ET7:EZ7"/>
    <mergeCell ref="FA7:FG7"/>
    <mergeCell ref="FH7:FO7"/>
    <mergeCell ref="FP7:FT7"/>
    <mergeCell ref="FU7:GA7"/>
    <mergeCell ref="GB7:GH7"/>
    <mergeCell ref="GY7:HF7"/>
    <mergeCell ref="D8:J8"/>
    <mergeCell ref="K8:O8"/>
    <mergeCell ref="P8:T8"/>
    <mergeCell ref="U8:AA8"/>
    <mergeCell ref="AB8:AG8"/>
    <mergeCell ref="AH8:AN8"/>
    <mergeCell ref="AO8:AS8"/>
    <mergeCell ref="AT8:AX8"/>
    <mergeCell ref="AY8:BE8"/>
    <mergeCell ref="BF8:BK8"/>
    <mergeCell ref="BL8:BR8"/>
    <mergeCell ref="BS8:BW8"/>
    <mergeCell ref="BX8:CB8"/>
    <mergeCell ref="CC8:CI8"/>
    <mergeCell ref="CJ8:CO8"/>
    <mergeCell ref="CP8:CV8"/>
    <mergeCell ref="CW8:DA8"/>
    <mergeCell ref="DB8:DF8"/>
    <mergeCell ref="DG8:DM8"/>
    <mergeCell ref="DN8:DS8"/>
    <mergeCell ref="DT8:DZ8"/>
    <mergeCell ref="EA8:EG8"/>
    <mergeCell ref="EH8:EL8"/>
    <mergeCell ref="EM8:ES8"/>
    <mergeCell ref="ET8:EZ8"/>
    <mergeCell ref="FA8:FG8"/>
    <mergeCell ref="FH8:FO8"/>
    <mergeCell ref="FP8:FT8"/>
    <mergeCell ref="FU8:GA8"/>
    <mergeCell ref="GB8:GH8"/>
    <mergeCell ref="GI8:GM8"/>
    <mergeCell ref="GN8:GR8"/>
    <mergeCell ref="GS8:GX8"/>
    <mergeCell ref="GY8:HF8"/>
    <mergeCell ref="D9:J9"/>
    <mergeCell ref="K9:O9"/>
    <mergeCell ref="P9:T9"/>
    <mergeCell ref="U9:AA9"/>
    <mergeCell ref="AB9:AG9"/>
    <mergeCell ref="AH9:AN9"/>
    <mergeCell ref="AO9:AS9"/>
    <mergeCell ref="AT9:AX9"/>
    <mergeCell ref="AY9:BE9"/>
    <mergeCell ref="BF9:BK9"/>
    <mergeCell ref="BL9:BR9"/>
    <mergeCell ref="BS9:BW9"/>
    <mergeCell ref="BX9:CB9"/>
    <mergeCell ref="CC9:CI9"/>
    <mergeCell ref="CJ9:CO9"/>
    <mergeCell ref="CP9:CV9"/>
    <mergeCell ref="CW9:DA9"/>
    <mergeCell ref="DB9:DF9"/>
    <mergeCell ref="DG9:DM9"/>
    <mergeCell ref="DN9:DS9"/>
    <mergeCell ref="DT9:DZ9"/>
    <mergeCell ref="EA9:EG9"/>
    <mergeCell ref="EH9:EL9"/>
    <mergeCell ref="EM9:ES9"/>
    <mergeCell ref="ET9:EZ9"/>
    <mergeCell ref="FA9:FG9"/>
    <mergeCell ref="FH9:FO9"/>
    <mergeCell ref="FP9:FT9"/>
    <mergeCell ref="FU9:GA9"/>
    <mergeCell ref="GB9:GH9"/>
    <mergeCell ref="GI9:GM9"/>
    <mergeCell ref="GN9:GR9"/>
    <mergeCell ref="GS9:GX9"/>
    <mergeCell ref="GY9:HF9"/>
    <mergeCell ref="D10:J10"/>
    <mergeCell ref="K10:O10"/>
    <mergeCell ref="P10:T10"/>
    <mergeCell ref="U10:AA10"/>
    <mergeCell ref="AB10:AG10"/>
    <mergeCell ref="AH10:AN10"/>
    <mergeCell ref="AO10:AS10"/>
    <mergeCell ref="AT10:AX10"/>
    <mergeCell ref="AY10:BE10"/>
    <mergeCell ref="BF10:BK10"/>
    <mergeCell ref="BL10:BR10"/>
    <mergeCell ref="BS10:BW10"/>
    <mergeCell ref="BX10:CB10"/>
    <mergeCell ref="CC10:CI10"/>
    <mergeCell ref="CJ10:CO10"/>
    <mergeCell ref="CP10:CV10"/>
    <mergeCell ref="CW10:DA10"/>
    <mergeCell ref="DB10:DF10"/>
    <mergeCell ref="DG10:DM10"/>
    <mergeCell ref="DN10:DS10"/>
    <mergeCell ref="DT10:DZ10"/>
    <mergeCell ref="EA10:EG10"/>
    <mergeCell ref="EH10:EL10"/>
    <mergeCell ref="EM10:ES10"/>
    <mergeCell ref="ET10:EZ10"/>
    <mergeCell ref="FA10:FG10"/>
    <mergeCell ref="FH10:FO10"/>
    <mergeCell ref="AO14:AS14"/>
    <mergeCell ref="AT14:AX14"/>
    <mergeCell ref="AY14:BE14"/>
    <mergeCell ref="BF14:BK14"/>
    <mergeCell ref="BL14:BR14"/>
    <mergeCell ref="BS14:BW14"/>
    <mergeCell ref="BX14:CB14"/>
    <mergeCell ref="GY10:HF10"/>
    <mergeCell ref="FP10:FT10"/>
    <mergeCell ref="FU10:GA10"/>
    <mergeCell ref="GB10:GH10"/>
    <mergeCell ref="GI10:GM10"/>
    <mergeCell ref="GN10:GR10"/>
    <mergeCell ref="GS10:GX10"/>
    <mergeCell ref="CC14:CI14"/>
    <mergeCell ref="CJ14:CO14"/>
    <mergeCell ref="D14:J14"/>
    <mergeCell ref="K14:O14"/>
    <mergeCell ref="P14:T14"/>
    <mergeCell ref="U14:AA14"/>
    <mergeCell ref="AB14:AG14"/>
    <mergeCell ref="AH14:AN14"/>
    <mergeCell ref="CP14:CV14"/>
    <mergeCell ref="CW14:DA14"/>
    <mergeCell ref="DB14:DF14"/>
    <mergeCell ref="DG14:DM14"/>
    <mergeCell ref="DN14:DS14"/>
    <mergeCell ref="DT14:DZ14"/>
    <mergeCell ref="EA14:EG14"/>
    <mergeCell ref="EH14:EL14"/>
    <mergeCell ref="EM14:ES14"/>
    <mergeCell ref="ET14:EZ14"/>
    <mergeCell ref="FA14:FG14"/>
    <mergeCell ref="FH14:FO14"/>
    <mergeCell ref="FP14:FT14"/>
    <mergeCell ref="FU14:GA14"/>
    <mergeCell ref="GB14:GH14"/>
    <mergeCell ref="GI14:GM14"/>
    <mergeCell ref="GN14:GR14"/>
    <mergeCell ref="GS14:GX14"/>
    <mergeCell ref="GY14:HF14"/>
    <mergeCell ref="D15:J15"/>
    <mergeCell ref="K15:O15"/>
    <mergeCell ref="P15:T15"/>
    <mergeCell ref="U15:AA15"/>
    <mergeCell ref="AB15:AG15"/>
    <mergeCell ref="AH15:AN15"/>
    <mergeCell ref="AO15:AS15"/>
    <mergeCell ref="AT15:AX15"/>
    <mergeCell ref="AY15:BE15"/>
    <mergeCell ref="BF15:BK15"/>
    <mergeCell ref="BL15:BR15"/>
    <mergeCell ref="BS15:BW15"/>
    <mergeCell ref="BX15:CB15"/>
    <mergeCell ref="CC15:CI15"/>
    <mergeCell ref="CJ15:CO15"/>
    <mergeCell ref="CP15:CV15"/>
    <mergeCell ref="CW15:DA15"/>
    <mergeCell ref="DB15:DF15"/>
    <mergeCell ref="DG15:DM15"/>
    <mergeCell ref="DN15:DS15"/>
    <mergeCell ref="DT15:DZ15"/>
    <mergeCell ref="EA15:EG15"/>
    <mergeCell ref="EH15:EL15"/>
    <mergeCell ref="EM15:ES15"/>
    <mergeCell ref="ET15:EZ15"/>
    <mergeCell ref="FA15:FG15"/>
    <mergeCell ref="FH15:FO15"/>
    <mergeCell ref="FP15:FT15"/>
    <mergeCell ref="FU15:GA15"/>
    <mergeCell ref="GB15:GH15"/>
    <mergeCell ref="GI15:GM15"/>
    <mergeCell ref="GN15:GR15"/>
    <mergeCell ref="GS15:GX15"/>
    <mergeCell ref="GY15:HF15"/>
    <mergeCell ref="D16:J16"/>
    <mergeCell ref="K16:O16"/>
    <mergeCell ref="P16:T16"/>
    <mergeCell ref="U16:AA16"/>
    <mergeCell ref="AB16:AG16"/>
    <mergeCell ref="AH16:AN16"/>
    <mergeCell ref="AO16:AS16"/>
    <mergeCell ref="AT16:AX16"/>
    <mergeCell ref="AY16:BE16"/>
    <mergeCell ref="BF16:BK16"/>
    <mergeCell ref="BL16:BR16"/>
    <mergeCell ref="BS16:BW16"/>
    <mergeCell ref="BX16:CB16"/>
    <mergeCell ref="CC16:CI16"/>
    <mergeCell ref="CJ16:CO16"/>
    <mergeCell ref="CP16:CV16"/>
    <mergeCell ref="CW16:DA16"/>
    <mergeCell ref="DB16:DF16"/>
    <mergeCell ref="DG16:DM16"/>
    <mergeCell ref="DN16:DS16"/>
    <mergeCell ref="DT16:DZ16"/>
    <mergeCell ref="EA16:EG16"/>
    <mergeCell ref="EH16:EL16"/>
    <mergeCell ref="EM16:ES16"/>
    <mergeCell ref="ET16:EZ16"/>
    <mergeCell ref="FA16:FG16"/>
    <mergeCell ref="FH16:FO16"/>
    <mergeCell ref="FP16:FT16"/>
    <mergeCell ref="FU16:GA16"/>
    <mergeCell ref="GB16:GH16"/>
    <mergeCell ref="GI16:GM16"/>
    <mergeCell ref="GN16:GR16"/>
    <mergeCell ref="GS16:GX16"/>
    <mergeCell ref="GY16:HF16"/>
    <mergeCell ref="D17:J17"/>
    <mergeCell ref="K17:O17"/>
    <mergeCell ref="P17:T17"/>
    <mergeCell ref="U17:AA17"/>
    <mergeCell ref="AB17:AG17"/>
    <mergeCell ref="AH17:AN17"/>
    <mergeCell ref="AO17:AS17"/>
    <mergeCell ref="AT17:AX17"/>
    <mergeCell ref="AY17:BE17"/>
    <mergeCell ref="BF17:BK17"/>
    <mergeCell ref="BL17:BR17"/>
    <mergeCell ref="BS17:BW17"/>
    <mergeCell ref="BX17:CB17"/>
    <mergeCell ref="CC17:CI17"/>
    <mergeCell ref="CJ17:CO17"/>
    <mergeCell ref="CP17:CV17"/>
    <mergeCell ref="CW17:DA17"/>
    <mergeCell ref="DB17:DF17"/>
    <mergeCell ref="DG17:DM17"/>
    <mergeCell ref="DN17:DS17"/>
    <mergeCell ref="DT17:DZ17"/>
    <mergeCell ref="EA17:EG17"/>
    <mergeCell ref="EH17:EL17"/>
    <mergeCell ref="EM17:ES17"/>
    <mergeCell ref="ET17:EZ17"/>
    <mergeCell ref="FA17:FG17"/>
    <mergeCell ref="FH17:FO17"/>
    <mergeCell ref="FP17:FT17"/>
    <mergeCell ref="FU17:GA17"/>
    <mergeCell ref="GB17:GH17"/>
    <mergeCell ref="GI17:GM17"/>
    <mergeCell ref="GN17:GR17"/>
    <mergeCell ref="GS17:GX17"/>
    <mergeCell ref="GY17:HF17"/>
    <mergeCell ref="D18:J18"/>
    <mergeCell ref="K18:O18"/>
    <mergeCell ref="P18:T18"/>
    <mergeCell ref="U18:AA18"/>
    <mergeCell ref="AB18:AG18"/>
    <mergeCell ref="AH18:AN18"/>
    <mergeCell ref="AO18:AS18"/>
    <mergeCell ref="AT18:AX18"/>
    <mergeCell ref="AY18:BE18"/>
    <mergeCell ref="BF18:BK18"/>
    <mergeCell ref="BL18:BR18"/>
    <mergeCell ref="BS18:BW18"/>
    <mergeCell ref="BX18:CB18"/>
    <mergeCell ref="CC18:CI18"/>
    <mergeCell ref="CJ18:CO18"/>
    <mergeCell ref="CP18:CV18"/>
    <mergeCell ref="CW18:DA18"/>
    <mergeCell ref="DB18:DF18"/>
    <mergeCell ref="DG18:DM18"/>
    <mergeCell ref="DN18:DS18"/>
    <mergeCell ref="DT18:DZ18"/>
    <mergeCell ref="EA18:EG18"/>
    <mergeCell ref="EH18:EL18"/>
    <mergeCell ref="EM18:ES18"/>
    <mergeCell ref="ET18:EZ18"/>
    <mergeCell ref="AO20:AS20"/>
    <mergeCell ref="GN18:GR18"/>
    <mergeCell ref="BS20:BW20"/>
    <mergeCell ref="BX20:CB20"/>
    <mergeCell ref="CC20:CI20"/>
    <mergeCell ref="CJ20:CO20"/>
    <mergeCell ref="GS18:GX18"/>
    <mergeCell ref="GY18:HF18"/>
    <mergeCell ref="FA18:FG18"/>
    <mergeCell ref="FH18:FO18"/>
    <mergeCell ref="FP18:FT18"/>
    <mergeCell ref="FU18:GA18"/>
    <mergeCell ref="GB18:GH18"/>
    <mergeCell ref="GI18:GM18"/>
    <mergeCell ref="AB20:AG20"/>
    <mergeCell ref="AH20:AN20"/>
    <mergeCell ref="AT20:AX20"/>
    <mergeCell ref="AY20:BE20"/>
    <mergeCell ref="BF20:BK20"/>
    <mergeCell ref="BL20:BR20"/>
    <mergeCell ref="CP20:CV20"/>
    <mergeCell ref="CW20:DA20"/>
    <mergeCell ref="DB20:DF20"/>
    <mergeCell ref="DG20:DM20"/>
    <mergeCell ref="DN20:DS20"/>
    <mergeCell ref="DT20:DZ20"/>
    <mergeCell ref="EA20:EG20"/>
    <mergeCell ref="EH20:EL20"/>
    <mergeCell ref="EM20:ES20"/>
    <mergeCell ref="ET20:EZ20"/>
    <mergeCell ref="FA20:FG20"/>
    <mergeCell ref="FH20:FO20"/>
    <mergeCell ref="FP20:FT20"/>
    <mergeCell ref="FU20:GA20"/>
    <mergeCell ref="GB20:GH20"/>
    <mergeCell ref="GI20:GM20"/>
    <mergeCell ref="GN20:GR20"/>
    <mergeCell ref="GS20:GX20"/>
    <mergeCell ref="GY20:HF20"/>
    <mergeCell ref="D21:J21"/>
    <mergeCell ref="K21:O21"/>
    <mergeCell ref="P21:T21"/>
    <mergeCell ref="U21:AA21"/>
    <mergeCell ref="AB21:AG21"/>
    <mergeCell ref="AH21:AN21"/>
    <mergeCell ref="AO21:AS21"/>
    <mergeCell ref="AT21:AX21"/>
    <mergeCell ref="AY21:BE21"/>
    <mergeCell ref="BF21:BK21"/>
    <mergeCell ref="BL21:BR21"/>
    <mergeCell ref="BS21:BW21"/>
    <mergeCell ref="BX21:CB21"/>
    <mergeCell ref="CC21:CI21"/>
    <mergeCell ref="CJ21:CO21"/>
    <mergeCell ref="CP21:CV21"/>
    <mergeCell ref="CW21:DA21"/>
    <mergeCell ref="DB21:DF21"/>
    <mergeCell ref="DG21:DM21"/>
    <mergeCell ref="DN21:DS21"/>
    <mergeCell ref="DT21:DZ21"/>
    <mergeCell ref="EA21:EG21"/>
    <mergeCell ref="EH21:EL21"/>
    <mergeCell ref="EM21:ES21"/>
    <mergeCell ref="ET21:EZ21"/>
    <mergeCell ref="FA21:FG21"/>
    <mergeCell ref="FH21:FO21"/>
    <mergeCell ref="FP21:FT21"/>
    <mergeCell ref="FU21:GA21"/>
    <mergeCell ref="GB21:GH21"/>
    <mergeCell ref="GI21:GM21"/>
    <mergeCell ref="GN21:GR21"/>
    <mergeCell ref="GS21:GX21"/>
    <mergeCell ref="GY21:HF21"/>
    <mergeCell ref="D22:J22"/>
    <mergeCell ref="K22:O22"/>
    <mergeCell ref="P22:T22"/>
    <mergeCell ref="U22:AA22"/>
    <mergeCell ref="AB22:AG22"/>
    <mergeCell ref="AH22:AN22"/>
    <mergeCell ref="AO22:AS22"/>
    <mergeCell ref="AT22:AX22"/>
    <mergeCell ref="AY22:BE22"/>
    <mergeCell ref="BF22:BK22"/>
    <mergeCell ref="BL22:BR22"/>
    <mergeCell ref="BS22:BW22"/>
    <mergeCell ref="BX22:CB22"/>
    <mergeCell ref="CC22:CI22"/>
    <mergeCell ref="CJ22:CO22"/>
    <mergeCell ref="CP22:CV22"/>
    <mergeCell ref="CW22:DA22"/>
    <mergeCell ref="DB22:DF22"/>
    <mergeCell ref="DG22:DM22"/>
    <mergeCell ref="DN22:DS22"/>
    <mergeCell ref="DT22:DZ22"/>
    <mergeCell ref="EA22:EG22"/>
    <mergeCell ref="EH22:EL22"/>
    <mergeCell ref="EM22:ES22"/>
    <mergeCell ref="ET22:EZ22"/>
    <mergeCell ref="FA22:FG22"/>
    <mergeCell ref="FH22:FO22"/>
    <mergeCell ref="FP22:FT22"/>
    <mergeCell ref="FU22:GA22"/>
    <mergeCell ref="GB22:GH22"/>
    <mergeCell ref="GI22:GM22"/>
    <mergeCell ref="GN22:GR22"/>
    <mergeCell ref="GS22:GX22"/>
    <mergeCell ref="GY22:HF22"/>
    <mergeCell ref="D23:J23"/>
    <mergeCell ref="K23:O23"/>
    <mergeCell ref="P23:T23"/>
    <mergeCell ref="U23:AA23"/>
    <mergeCell ref="AB23:AG23"/>
    <mergeCell ref="AH23:AN23"/>
    <mergeCell ref="AO23:AS23"/>
    <mergeCell ref="AT23:AX23"/>
    <mergeCell ref="AY23:BE23"/>
    <mergeCell ref="BF23:BK23"/>
    <mergeCell ref="BL23:BR23"/>
    <mergeCell ref="BS23:BW23"/>
    <mergeCell ref="BX23:CB23"/>
    <mergeCell ref="CC23:CI23"/>
    <mergeCell ref="CJ23:CO23"/>
    <mergeCell ref="CP23:CV23"/>
    <mergeCell ref="CW23:DA23"/>
    <mergeCell ref="DB23:DF23"/>
    <mergeCell ref="DG23:DM23"/>
    <mergeCell ref="DN23:DS23"/>
    <mergeCell ref="DT23:DZ23"/>
    <mergeCell ref="EA23:EG23"/>
    <mergeCell ref="EH23:EL23"/>
    <mergeCell ref="EM23:ES23"/>
    <mergeCell ref="ET23:EZ23"/>
    <mergeCell ref="FA23:FG23"/>
    <mergeCell ref="FH23:FO23"/>
    <mergeCell ref="FP23:FT23"/>
    <mergeCell ref="FU23:GA23"/>
    <mergeCell ref="GB23:GH23"/>
    <mergeCell ref="GI23:GM23"/>
    <mergeCell ref="GN23:GR23"/>
    <mergeCell ref="GS23:GX23"/>
    <mergeCell ref="GY23:HF23"/>
    <mergeCell ref="D24:J24"/>
    <mergeCell ref="K24:O24"/>
    <mergeCell ref="P24:T24"/>
    <mergeCell ref="U24:AA24"/>
    <mergeCell ref="AB24:AG24"/>
    <mergeCell ref="AH24:AN24"/>
    <mergeCell ref="AO24:AS24"/>
    <mergeCell ref="AT24:AX24"/>
    <mergeCell ref="AY24:BE24"/>
    <mergeCell ref="BF24:BK24"/>
    <mergeCell ref="BL24:BR24"/>
    <mergeCell ref="BS24:BW24"/>
    <mergeCell ref="BX24:CB24"/>
    <mergeCell ref="CC24:CI24"/>
    <mergeCell ref="CJ24:CO24"/>
    <mergeCell ref="CP24:CV24"/>
    <mergeCell ref="CW24:DA24"/>
    <mergeCell ref="DB24:DF24"/>
    <mergeCell ref="DG24:DM24"/>
    <mergeCell ref="DN24:DS24"/>
    <mergeCell ref="DT24:DZ24"/>
    <mergeCell ref="EA24:EG24"/>
    <mergeCell ref="EH24:EL24"/>
    <mergeCell ref="EM24:ES24"/>
    <mergeCell ref="ET24:EZ24"/>
    <mergeCell ref="FA24:FG24"/>
    <mergeCell ref="FH24:FO24"/>
    <mergeCell ref="FP24:FT24"/>
    <mergeCell ref="FU24:GA24"/>
    <mergeCell ref="GB24:GH24"/>
    <mergeCell ref="GI24:GM24"/>
    <mergeCell ref="GN24:GR24"/>
    <mergeCell ref="GS24:GX24"/>
    <mergeCell ref="GY24:HF24"/>
    <mergeCell ref="D25:J25"/>
    <mergeCell ref="K25:O25"/>
    <mergeCell ref="P25:T25"/>
    <mergeCell ref="U25:AA25"/>
    <mergeCell ref="AB25:AG25"/>
    <mergeCell ref="AH25:AN25"/>
    <mergeCell ref="AO25:AS25"/>
    <mergeCell ref="AT25:AX25"/>
    <mergeCell ref="AY25:BE25"/>
    <mergeCell ref="BF25:BK25"/>
    <mergeCell ref="BL25:BR25"/>
    <mergeCell ref="BS25:BW25"/>
    <mergeCell ref="BX25:CB25"/>
    <mergeCell ref="CC25:CI25"/>
    <mergeCell ref="CJ25:CO25"/>
    <mergeCell ref="CP25:CV25"/>
    <mergeCell ref="CW25:DA25"/>
    <mergeCell ref="DB25:DF25"/>
    <mergeCell ref="DG25:DM25"/>
    <mergeCell ref="DN25:DS25"/>
    <mergeCell ref="DT25:DZ25"/>
    <mergeCell ref="EA25:EG25"/>
    <mergeCell ref="EH25:EL25"/>
    <mergeCell ref="EM25:ES25"/>
    <mergeCell ref="ET25:EZ25"/>
    <mergeCell ref="FA25:FG25"/>
    <mergeCell ref="FH25:FO25"/>
    <mergeCell ref="FP25:FT25"/>
    <mergeCell ref="FU25:GA25"/>
    <mergeCell ref="GB25:GH25"/>
    <mergeCell ref="GI25:GM25"/>
    <mergeCell ref="GN25:GR25"/>
    <mergeCell ref="GS25:GX25"/>
    <mergeCell ref="GY25:HF25"/>
    <mergeCell ref="D26:J26"/>
    <mergeCell ref="K26:O26"/>
    <mergeCell ref="P26:T26"/>
    <mergeCell ref="U26:AA26"/>
    <mergeCell ref="AB26:AG26"/>
    <mergeCell ref="AH26:AN26"/>
    <mergeCell ref="AO26:AS26"/>
    <mergeCell ref="AT26:AX26"/>
    <mergeCell ref="AY26:BE26"/>
    <mergeCell ref="DB26:DF26"/>
    <mergeCell ref="DG26:DM26"/>
    <mergeCell ref="DN26:DS26"/>
    <mergeCell ref="DT26:DZ26"/>
    <mergeCell ref="BF26:BK26"/>
    <mergeCell ref="BL26:BR26"/>
    <mergeCell ref="BS26:BW26"/>
    <mergeCell ref="BX26:CB26"/>
    <mergeCell ref="CC26:CI26"/>
    <mergeCell ref="CJ26:CO26"/>
    <mergeCell ref="EM26:ES26"/>
    <mergeCell ref="ET26:EZ26"/>
    <mergeCell ref="GY26:HF26"/>
    <mergeCell ref="D27:J27"/>
    <mergeCell ref="K27:O27"/>
    <mergeCell ref="P27:T27"/>
    <mergeCell ref="U27:AA27"/>
    <mergeCell ref="AB27:AG27"/>
    <mergeCell ref="CP26:CV26"/>
    <mergeCell ref="CW26:DA26"/>
    <mergeCell ref="AH27:AN27"/>
    <mergeCell ref="AO27:AS27"/>
    <mergeCell ref="FA26:FG26"/>
    <mergeCell ref="FH26:FO26"/>
    <mergeCell ref="BF27:BK27"/>
    <mergeCell ref="BL27:BR27"/>
    <mergeCell ref="BS27:BW27"/>
    <mergeCell ref="BX27:CB27"/>
    <mergeCell ref="EA26:EG26"/>
    <mergeCell ref="EH26:EL26"/>
    <mergeCell ref="GN26:GR26"/>
    <mergeCell ref="GS26:GX26"/>
    <mergeCell ref="FP26:FT26"/>
    <mergeCell ref="FU26:GA26"/>
    <mergeCell ref="GB26:GH26"/>
    <mergeCell ref="GI26:GM26"/>
    <mergeCell ref="AO30:AS30"/>
    <mergeCell ref="DN27:DS27"/>
    <mergeCell ref="CC27:CI27"/>
    <mergeCell ref="CJ27:CO27"/>
    <mergeCell ref="CP27:CV27"/>
    <mergeCell ref="CW27:DA27"/>
    <mergeCell ref="DB27:DF27"/>
    <mergeCell ref="DG27:DM27"/>
    <mergeCell ref="AT27:AX27"/>
    <mergeCell ref="AY27:BE27"/>
    <mergeCell ref="D30:J30"/>
    <mergeCell ref="K30:O30"/>
    <mergeCell ref="P30:T30"/>
    <mergeCell ref="U30:AA30"/>
    <mergeCell ref="AB30:AG30"/>
    <mergeCell ref="AH30:AN30"/>
    <mergeCell ref="AT30:AX30"/>
    <mergeCell ref="AY30:BE30"/>
    <mergeCell ref="BF30:BK30"/>
    <mergeCell ref="BL30:BR30"/>
    <mergeCell ref="BS30:BW30"/>
    <mergeCell ref="BX30:CB30"/>
    <mergeCell ref="CC30:CI30"/>
    <mergeCell ref="CJ30:CO30"/>
    <mergeCell ref="CP30:CV30"/>
    <mergeCell ref="CW30:DA30"/>
    <mergeCell ref="DB30:DF30"/>
    <mergeCell ref="DG30:DM30"/>
    <mergeCell ref="DN30:DS30"/>
    <mergeCell ref="DT30:DZ30"/>
    <mergeCell ref="EA30:EG30"/>
    <mergeCell ref="EH30:EL30"/>
    <mergeCell ref="EM30:ES30"/>
    <mergeCell ref="ET30:EZ30"/>
    <mergeCell ref="FA30:FG30"/>
    <mergeCell ref="FH30:FO30"/>
    <mergeCell ref="FP30:FT30"/>
    <mergeCell ref="FU30:GA30"/>
    <mergeCell ref="GB30:GH30"/>
    <mergeCell ref="GI30:GM30"/>
    <mergeCell ref="GN30:GR30"/>
    <mergeCell ref="GS30:GX30"/>
    <mergeCell ref="GY30:HF30"/>
    <mergeCell ref="B31:C31"/>
    <mergeCell ref="D31:J31"/>
    <mergeCell ref="K31:O31"/>
    <mergeCell ref="P31:T31"/>
    <mergeCell ref="U31:AA31"/>
    <mergeCell ref="AB31:AG31"/>
    <mergeCell ref="AH31:AN31"/>
    <mergeCell ref="AO31:AS31"/>
    <mergeCell ref="AT31:AX31"/>
    <mergeCell ref="AY31:BE31"/>
    <mergeCell ref="BF31:BK31"/>
    <mergeCell ref="BL31:BR31"/>
    <mergeCell ref="BS31:BW31"/>
    <mergeCell ref="BX31:CB31"/>
    <mergeCell ref="CC31:CI31"/>
    <mergeCell ref="CJ31:CO31"/>
    <mergeCell ref="CP31:CV31"/>
    <mergeCell ref="CW31:DA31"/>
    <mergeCell ref="DB31:DF31"/>
    <mergeCell ref="DG31:DM31"/>
    <mergeCell ref="DN31:DS31"/>
    <mergeCell ref="DT31:DZ31"/>
    <mergeCell ref="EA31:EG31"/>
    <mergeCell ref="EH31:EL31"/>
    <mergeCell ref="EM31:ES31"/>
    <mergeCell ref="ET31:EZ31"/>
    <mergeCell ref="FA31:FG31"/>
    <mergeCell ref="FH31:FO31"/>
    <mergeCell ref="FP31:FT31"/>
    <mergeCell ref="FU31:GA31"/>
    <mergeCell ref="GB31:GH31"/>
    <mergeCell ref="GI31:GM31"/>
    <mergeCell ref="GN31:GR31"/>
    <mergeCell ref="GS31:GX31"/>
    <mergeCell ref="GY31:HF31"/>
    <mergeCell ref="D32:J32"/>
    <mergeCell ref="K32:O32"/>
    <mergeCell ref="P32:T32"/>
    <mergeCell ref="U32:AA32"/>
    <mergeCell ref="AB32:AG32"/>
    <mergeCell ref="AH32:AN32"/>
    <mergeCell ref="AO32:AS32"/>
    <mergeCell ref="AT32:AX32"/>
    <mergeCell ref="AY32:BE32"/>
    <mergeCell ref="BF32:BK32"/>
    <mergeCell ref="BL32:BR32"/>
    <mergeCell ref="BS32:BW32"/>
    <mergeCell ref="EM32:ES32"/>
    <mergeCell ref="BX32:CB32"/>
    <mergeCell ref="CC32:CI32"/>
    <mergeCell ref="CJ32:CO32"/>
    <mergeCell ref="CP32:CV32"/>
    <mergeCell ref="CW32:DA32"/>
    <mergeCell ref="DB32:DF32"/>
    <mergeCell ref="FA32:FG32"/>
    <mergeCell ref="FH32:FO32"/>
    <mergeCell ref="FP32:FT32"/>
    <mergeCell ref="FU32:GA32"/>
    <mergeCell ref="GB32:GH32"/>
    <mergeCell ref="DG32:DM32"/>
    <mergeCell ref="DN32:DS32"/>
    <mergeCell ref="DT32:DZ32"/>
    <mergeCell ref="EA32:EG32"/>
    <mergeCell ref="EH32:EL32"/>
    <mergeCell ref="GN32:GR32"/>
    <mergeCell ref="GS32:GX32"/>
    <mergeCell ref="GY32:HF32"/>
    <mergeCell ref="D33:J33"/>
    <mergeCell ref="K33:O33"/>
    <mergeCell ref="P33:T33"/>
    <mergeCell ref="U33:AA33"/>
    <mergeCell ref="AB33:AG33"/>
    <mergeCell ref="AH33:AN33"/>
    <mergeCell ref="ET32:EZ32"/>
    <mergeCell ref="AO33:AS33"/>
    <mergeCell ref="AT33:AX33"/>
    <mergeCell ref="DG33:DM33"/>
    <mergeCell ref="DN33:DS33"/>
    <mergeCell ref="AY33:BE33"/>
    <mergeCell ref="BF33:BK33"/>
    <mergeCell ref="BL33:BR33"/>
    <mergeCell ref="BS33:BW33"/>
    <mergeCell ref="BX33:CB33"/>
    <mergeCell ref="CC33:CI33"/>
    <mergeCell ref="DT33:DZ33"/>
    <mergeCell ref="EA33:EG33"/>
    <mergeCell ref="EH33:EL33"/>
    <mergeCell ref="EM33:ES33"/>
    <mergeCell ref="ET33:EZ33"/>
    <mergeCell ref="FA33:FG33"/>
    <mergeCell ref="AO34:AS34"/>
    <mergeCell ref="AT34:AX34"/>
    <mergeCell ref="FH33:FO33"/>
    <mergeCell ref="FP33:FT33"/>
    <mergeCell ref="FU33:GA33"/>
    <mergeCell ref="GB33:GH33"/>
    <mergeCell ref="CJ33:CO33"/>
    <mergeCell ref="CP33:CV33"/>
    <mergeCell ref="CW33:DA33"/>
    <mergeCell ref="DB33:DF33"/>
    <mergeCell ref="D34:J34"/>
    <mergeCell ref="K34:O34"/>
    <mergeCell ref="P34:T34"/>
    <mergeCell ref="U34:AA34"/>
    <mergeCell ref="AB34:AG34"/>
    <mergeCell ref="AH34:AN34"/>
    <mergeCell ref="AY34:BE34"/>
    <mergeCell ref="BF34:BK34"/>
    <mergeCell ref="BL34:BR34"/>
    <mergeCell ref="BS34:BW34"/>
    <mergeCell ref="BX34:CB34"/>
    <mergeCell ref="CC34:CI34"/>
    <mergeCell ref="D35:J35"/>
    <mergeCell ref="K35:O35"/>
    <mergeCell ref="P35:T35"/>
    <mergeCell ref="U35:AA35"/>
    <mergeCell ref="AB35:AG35"/>
    <mergeCell ref="EM34:ES34"/>
    <mergeCell ref="CJ34:CO34"/>
    <mergeCell ref="CP34:CV34"/>
    <mergeCell ref="CW34:DA34"/>
    <mergeCell ref="DB34:DF34"/>
    <mergeCell ref="BS35:BW35"/>
    <mergeCell ref="BX35:CB35"/>
    <mergeCell ref="EA34:EG34"/>
    <mergeCell ref="EH34:EL34"/>
    <mergeCell ref="GS34:GX34"/>
    <mergeCell ref="GY34:HF34"/>
    <mergeCell ref="FH34:FO34"/>
    <mergeCell ref="FP34:FT34"/>
    <mergeCell ref="FU34:GA34"/>
    <mergeCell ref="DG34:DM34"/>
    <mergeCell ref="AH35:AN35"/>
    <mergeCell ref="AO35:AS35"/>
    <mergeCell ref="AT35:AX35"/>
    <mergeCell ref="AY35:BE35"/>
    <mergeCell ref="BF35:BK35"/>
    <mergeCell ref="BL35:BR35"/>
    <mergeCell ref="CC35:CI35"/>
    <mergeCell ref="CJ35:CO35"/>
    <mergeCell ref="CP35:CV35"/>
    <mergeCell ref="CW35:DA35"/>
    <mergeCell ref="DB35:DF35"/>
    <mergeCell ref="DG35:DM35"/>
    <mergeCell ref="GS35:GX35"/>
    <mergeCell ref="GY35:HF35"/>
    <mergeCell ref="FH35:FO35"/>
    <mergeCell ref="FP35:FT35"/>
    <mergeCell ref="FA34:FG34"/>
    <mergeCell ref="GS33:GX33"/>
    <mergeCell ref="GY33:HF33"/>
    <mergeCell ref="GI33:GM33"/>
    <mergeCell ref="DN35:DS35"/>
    <mergeCell ref="DT35:DZ35"/>
    <mergeCell ref="EA35:EG35"/>
    <mergeCell ref="EH35:EL35"/>
    <mergeCell ref="ET34:EZ34"/>
    <mergeCell ref="DN34:DS34"/>
    <mergeCell ref="DT34:DZ34"/>
    <mergeCell ref="EM35:ES35"/>
    <mergeCell ref="ET35:EZ35"/>
    <mergeCell ref="FA35:FG35"/>
    <mergeCell ref="FU35:GA35"/>
    <mergeCell ref="GB34:GH34"/>
    <mergeCell ref="GI34:GM34"/>
    <mergeCell ref="GB35:GH35"/>
    <mergeCell ref="GI35:GM35"/>
    <mergeCell ref="D11:J11"/>
    <mergeCell ref="K11:O11"/>
    <mergeCell ref="P11:T11"/>
    <mergeCell ref="U11:AA11"/>
    <mergeCell ref="AB11:AG11"/>
    <mergeCell ref="AH11:AN11"/>
    <mergeCell ref="AO11:AS11"/>
    <mergeCell ref="AT11:AX11"/>
    <mergeCell ref="AY11:BE11"/>
    <mergeCell ref="BF11:BK11"/>
    <mergeCell ref="BL11:BR11"/>
    <mergeCell ref="BS11:BW11"/>
    <mergeCell ref="BX11:CB11"/>
    <mergeCell ref="CC11:CI11"/>
    <mergeCell ref="CJ11:CO11"/>
    <mergeCell ref="CP11:CV11"/>
    <mergeCell ref="CW11:DA11"/>
    <mergeCell ref="DB11:DF11"/>
    <mergeCell ref="DG11:DM11"/>
    <mergeCell ref="DN11:DS11"/>
    <mergeCell ref="DT11:DZ11"/>
    <mergeCell ref="EA11:EG11"/>
    <mergeCell ref="EH11:EL11"/>
    <mergeCell ref="EM11:ES11"/>
    <mergeCell ref="GI11:GM11"/>
    <mergeCell ref="GN11:GR11"/>
    <mergeCell ref="GS11:GX11"/>
    <mergeCell ref="GY11:HF11"/>
    <mergeCell ref="ET11:EZ11"/>
    <mergeCell ref="FA11:FG11"/>
    <mergeCell ref="FH11:FO11"/>
    <mergeCell ref="FP11:FT11"/>
    <mergeCell ref="FU11:GA11"/>
    <mergeCell ref="GB11:GH11"/>
    <mergeCell ref="D29:J29"/>
    <mergeCell ref="K29:O29"/>
    <mergeCell ref="P29:T29"/>
    <mergeCell ref="U29:AA29"/>
    <mergeCell ref="AB29:AG29"/>
    <mergeCell ref="AH29:AN29"/>
    <mergeCell ref="AO29:AS29"/>
    <mergeCell ref="AT29:AX29"/>
    <mergeCell ref="AY29:BE29"/>
    <mergeCell ref="BF29:BK29"/>
    <mergeCell ref="BL29:BR29"/>
    <mergeCell ref="BS29:BW29"/>
    <mergeCell ref="DG29:DM29"/>
    <mergeCell ref="DN29:DS29"/>
    <mergeCell ref="BX29:CB29"/>
    <mergeCell ref="CC29:CI29"/>
    <mergeCell ref="CJ29:CO29"/>
    <mergeCell ref="CP29:CV29"/>
    <mergeCell ref="CW29:DA29"/>
    <mergeCell ref="DB29:DF29"/>
    <mergeCell ref="GY29:HF29"/>
    <mergeCell ref="DT29:DZ29"/>
    <mergeCell ref="EA29:EG29"/>
    <mergeCell ref="EH29:EL29"/>
    <mergeCell ref="EM29:ES29"/>
    <mergeCell ref="ET29:EZ29"/>
    <mergeCell ref="FA29:FG29"/>
    <mergeCell ref="FH29:FO29"/>
    <mergeCell ref="FP29:FT29"/>
    <mergeCell ref="FX44:GP44"/>
    <mergeCell ref="FU29:GA29"/>
    <mergeCell ref="GB29:GH29"/>
    <mergeCell ref="GI29:GM29"/>
    <mergeCell ref="GN29:GR29"/>
    <mergeCell ref="GS29:GX29"/>
    <mergeCell ref="GN34:GR34"/>
    <mergeCell ref="GN35:GR35"/>
    <mergeCell ref="GN33:GR33"/>
    <mergeCell ref="GI32:GM32"/>
    <mergeCell ref="D28:J28"/>
    <mergeCell ref="K28:O28"/>
    <mergeCell ref="P28:T28"/>
    <mergeCell ref="AB28:AG28"/>
    <mergeCell ref="AH28:AN28"/>
    <mergeCell ref="U28:AA28"/>
    <mergeCell ref="AO28:AS28"/>
    <mergeCell ref="AT28:AX28"/>
    <mergeCell ref="AY28:BE28"/>
    <mergeCell ref="BF28:BK28"/>
    <mergeCell ref="BL28:BR28"/>
    <mergeCell ref="BS28:BW28"/>
    <mergeCell ref="BX28:CB28"/>
    <mergeCell ref="CC28:CI28"/>
    <mergeCell ref="CJ28:CO28"/>
    <mergeCell ref="CP28:CV28"/>
    <mergeCell ref="CW28:DA28"/>
    <mergeCell ref="DB28:DF28"/>
    <mergeCell ref="DG28:DM28"/>
    <mergeCell ref="DN28:DS28"/>
    <mergeCell ref="DT28:DZ28"/>
    <mergeCell ref="EA28:EG28"/>
    <mergeCell ref="EH28:EL28"/>
    <mergeCell ref="EM28:ES28"/>
    <mergeCell ref="GI28:GM28"/>
    <mergeCell ref="GN28:GR28"/>
    <mergeCell ref="GS28:GX28"/>
    <mergeCell ref="GY28:HF28"/>
    <mergeCell ref="ET28:EZ28"/>
    <mergeCell ref="FA28:FG28"/>
    <mergeCell ref="FH28:FO28"/>
    <mergeCell ref="FP28:FT28"/>
    <mergeCell ref="FU28:GA28"/>
    <mergeCell ref="GB28:GH28"/>
  </mergeCells>
  <printOptions/>
  <pageMargins left="0.2362204724409449" right="0.1968503937007874" top="0.1968503937007874" bottom="0.1968503937007874" header="0.11811023622047245" footer="0.11811023622047245"/>
  <pageSetup fitToHeight="0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B46"/>
  <sheetViews>
    <sheetView zoomScalePageLayoutView="0" workbookViewId="0" topLeftCell="A1">
      <selection activeCell="H13" sqref="H13:AO13"/>
    </sheetView>
  </sheetViews>
  <sheetFormatPr defaultColWidth="0.875" defaultRowHeight="12.75"/>
  <cols>
    <col min="1" max="16384" width="0.875" style="1" customWidth="1"/>
  </cols>
  <sheetData>
    <row r="1" spans="2:156" s="4" customFormat="1" ht="56.25" customHeight="1">
      <c r="B1" s="313" t="s">
        <v>195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314"/>
      <c r="BB1" s="314"/>
      <c r="BC1" s="314"/>
      <c r="BD1" s="314"/>
      <c r="BE1" s="314"/>
      <c r="BF1" s="314"/>
      <c r="BG1" s="314"/>
      <c r="BH1" s="314"/>
      <c r="BI1" s="314"/>
      <c r="BJ1" s="314"/>
      <c r="BK1" s="314"/>
      <c r="BL1" s="314"/>
      <c r="BM1" s="314"/>
      <c r="BN1" s="314"/>
      <c r="BO1" s="314"/>
      <c r="BP1" s="314"/>
      <c r="BQ1" s="314"/>
      <c r="BR1" s="314"/>
      <c r="BS1" s="314"/>
      <c r="BT1" s="314"/>
      <c r="BU1" s="314"/>
      <c r="BV1" s="314"/>
      <c r="BW1" s="314"/>
      <c r="BX1" s="314"/>
      <c r="BY1" s="314"/>
      <c r="BZ1" s="314"/>
      <c r="CA1" s="314"/>
      <c r="CB1" s="314"/>
      <c r="CC1" s="314"/>
      <c r="CD1" s="314"/>
      <c r="CE1" s="314"/>
      <c r="CF1" s="314"/>
      <c r="CG1" s="314"/>
      <c r="CH1" s="314"/>
      <c r="CI1" s="314"/>
      <c r="CJ1" s="314"/>
      <c r="CK1" s="314"/>
      <c r="CL1" s="314"/>
      <c r="CM1" s="314"/>
      <c r="CN1" s="314"/>
      <c r="CO1" s="314"/>
      <c r="CP1" s="314"/>
      <c r="CQ1" s="314"/>
      <c r="CR1" s="314"/>
      <c r="CS1" s="314"/>
      <c r="CT1" s="314"/>
      <c r="CU1" s="314"/>
      <c r="CV1" s="314"/>
      <c r="CW1" s="314"/>
      <c r="CX1" s="314"/>
      <c r="CY1" s="314"/>
      <c r="CZ1" s="314"/>
      <c r="DA1" s="314"/>
      <c r="DB1" s="314"/>
      <c r="DC1" s="314"/>
      <c r="DD1" s="314"/>
      <c r="DE1" s="314"/>
      <c r="DF1" s="314"/>
      <c r="DG1" s="314"/>
      <c r="DH1" s="314"/>
      <c r="DI1" s="314"/>
      <c r="DJ1" s="314"/>
      <c r="DK1" s="314"/>
      <c r="DL1" s="314"/>
      <c r="DM1" s="314"/>
      <c r="DN1" s="314"/>
      <c r="DO1" s="314"/>
      <c r="DP1" s="314"/>
      <c r="DQ1" s="314"/>
      <c r="DR1" s="314"/>
      <c r="DS1" s="314"/>
      <c r="DT1" s="314"/>
      <c r="DU1" s="314"/>
      <c r="DV1" s="314"/>
      <c r="DW1" s="314"/>
      <c r="DX1" s="314"/>
      <c r="DY1" s="314"/>
      <c r="DZ1" s="314"/>
      <c r="EA1" s="314"/>
      <c r="EB1" s="314"/>
      <c r="EC1" s="314"/>
      <c r="ED1" s="314"/>
      <c r="EE1" s="314"/>
      <c r="EF1" s="314"/>
      <c r="EG1" s="314"/>
      <c r="EH1" s="314"/>
      <c r="EI1" s="314"/>
      <c r="EJ1" s="314"/>
      <c r="EK1" s="314"/>
      <c r="EL1" s="314"/>
      <c r="EM1" s="314"/>
      <c r="EN1" s="314"/>
      <c r="EO1" s="314"/>
      <c r="EP1" s="314"/>
      <c r="EQ1" s="314"/>
      <c r="ER1" s="314"/>
      <c r="ES1" s="314"/>
      <c r="ET1" s="314"/>
      <c r="EU1" s="314"/>
      <c r="EV1" s="314"/>
      <c r="EW1" s="314"/>
      <c r="EX1" s="314"/>
      <c r="EY1" s="314"/>
      <c r="EZ1" s="314"/>
    </row>
    <row r="2" spans="2:156" s="4" customFormat="1" ht="33" customHeight="1"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  <c r="DP2" s="314"/>
      <c r="DQ2" s="314"/>
      <c r="DR2" s="314"/>
      <c r="DS2" s="314"/>
      <c r="DT2" s="314"/>
      <c r="DU2" s="314"/>
      <c r="DV2" s="314"/>
      <c r="DW2" s="314"/>
      <c r="DX2" s="314"/>
      <c r="DY2" s="314"/>
      <c r="DZ2" s="314"/>
      <c r="EA2" s="314"/>
      <c r="EB2" s="314"/>
      <c r="EC2" s="314"/>
      <c r="ED2" s="314"/>
      <c r="EE2" s="314"/>
      <c r="EF2" s="314"/>
      <c r="EG2" s="314"/>
      <c r="EH2" s="314"/>
      <c r="EI2" s="314"/>
      <c r="EJ2" s="314"/>
      <c r="EK2" s="314"/>
      <c r="EL2" s="314"/>
      <c r="EM2" s="314"/>
      <c r="EN2" s="314"/>
      <c r="EO2" s="314"/>
      <c r="EP2" s="314"/>
      <c r="EQ2" s="314"/>
      <c r="ER2" s="314"/>
      <c r="ES2" s="314"/>
      <c r="ET2" s="314"/>
      <c r="EU2" s="314"/>
      <c r="EV2" s="314"/>
      <c r="EW2" s="314"/>
      <c r="EX2" s="314"/>
      <c r="EY2" s="314"/>
      <c r="EZ2" s="314"/>
    </row>
    <row r="3" ht="6" customHeight="1" thickBot="1"/>
    <row r="4" spans="2:156" ht="10.5" customHeight="1">
      <c r="B4" s="315" t="s">
        <v>0</v>
      </c>
      <c r="C4" s="316"/>
      <c r="D4" s="316"/>
      <c r="E4" s="316"/>
      <c r="F4" s="316"/>
      <c r="G4" s="317"/>
      <c r="H4" s="324" t="s">
        <v>61</v>
      </c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7"/>
      <c r="AP4" s="327" t="s">
        <v>162</v>
      </c>
      <c r="AQ4" s="328"/>
      <c r="AR4" s="328"/>
      <c r="AS4" s="328"/>
      <c r="AT4" s="328"/>
      <c r="AU4" s="328"/>
      <c r="AV4" s="328"/>
      <c r="AW4" s="328"/>
      <c r="AX4" s="328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  <c r="BL4" s="328"/>
      <c r="BM4" s="328"/>
      <c r="BN4" s="328"/>
      <c r="BO4" s="328"/>
      <c r="BP4" s="328"/>
      <c r="BQ4" s="328"/>
      <c r="BR4" s="328"/>
      <c r="BS4" s="328"/>
      <c r="BT4" s="328"/>
      <c r="BU4" s="328"/>
      <c r="BV4" s="328"/>
      <c r="BW4" s="328"/>
      <c r="BX4" s="328"/>
      <c r="BY4" s="328"/>
      <c r="BZ4" s="328"/>
      <c r="CA4" s="328"/>
      <c r="CB4" s="328"/>
      <c r="CC4" s="328"/>
      <c r="CD4" s="328"/>
      <c r="CE4" s="328"/>
      <c r="CF4" s="328"/>
      <c r="CG4" s="328"/>
      <c r="CH4" s="328"/>
      <c r="CI4" s="328"/>
      <c r="CJ4" s="328"/>
      <c r="CK4" s="328"/>
      <c r="CL4" s="328"/>
      <c r="CM4" s="328"/>
      <c r="CN4" s="328"/>
      <c r="CO4" s="328"/>
      <c r="CP4" s="328"/>
      <c r="CQ4" s="328"/>
      <c r="CR4" s="328"/>
      <c r="CS4" s="328"/>
      <c r="CT4" s="328"/>
      <c r="CU4" s="328"/>
      <c r="CV4" s="328"/>
      <c r="CW4" s="328"/>
      <c r="CX4" s="328"/>
      <c r="CY4" s="328"/>
      <c r="CZ4" s="328"/>
      <c r="DA4" s="328"/>
      <c r="DB4" s="328"/>
      <c r="DC4" s="328"/>
      <c r="DD4" s="328"/>
      <c r="DE4" s="328"/>
      <c r="DF4" s="328"/>
      <c r="DG4" s="328"/>
      <c r="DH4" s="328"/>
      <c r="DI4" s="328"/>
      <c r="DJ4" s="328"/>
      <c r="DK4" s="328"/>
      <c r="DL4" s="328"/>
      <c r="DM4" s="328"/>
      <c r="DN4" s="328"/>
      <c r="DO4" s="328"/>
      <c r="DP4" s="328"/>
      <c r="DQ4" s="328"/>
      <c r="DR4" s="328"/>
      <c r="DS4" s="328"/>
      <c r="DT4" s="328"/>
      <c r="DU4" s="328"/>
      <c r="DV4" s="328"/>
      <c r="DW4" s="328"/>
      <c r="DX4" s="328"/>
      <c r="DY4" s="328"/>
      <c r="DZ4" s="328"/>
      <c r="EA4" s="329"/>
      <c r="EB4" s="324" t="s">
        <v>16</v>
      </c>
      <c r="EC4" s="316"/>
      <c r="ED4" s="316"/>
      <c r="EE4" s="316"/>
      <c r="EF4" s="316"/>
      <c r="EG4" s="316"/>
      <c r="EH4" s="316"/>
      <c r="EI4" s="316"/>
      <c r="EJ4" s="316"/>
      <c r="EK4" s="316"/>
      <c r="EL4" s="316"/>
      <c r="EM4" s="316"/>
      <c r="EN4" s="316"/>
      <c r="EO4" s="316"/>
      <c r="EP4" s="316"/>
      <c r="EQ4" s="316"/>
      <c r="ER4" s="316"/>
      <c r="ES4" s="316"/>
      <c r="ET4" s="316"/>
      <c r="EU4" s="316"/>
      <c r="EV4" s="316"/>
      <c r="EW4" s="316"/>
      <c r="EX4" s="316"/>
      <c r="EY4" s="316"/>
      <c r="EZ4" s="330"/>
    </row>
    <row r="5" spans="2:156" ht="10.5" customHeight="1">
      <c r="B5" s="318"/>
      <c r="C5" s="319"/>
      <c r="D5" s="319"/>
      <c r="E5" s="319"/>
      <c r="F5" s="319"/>
      <c r="G5" s="320"/>
      <c r="H5" s="325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20"/>
      <c r="AP5" s="333" t="s">
        <v>5</v>
      </c>
      <c r="AQ5" s="334"/>
      <c r="AR5" s="334"/>
      <c r="AS5" s="334"/>
      <c r="AT5" s="334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5"/>
      <c r="BH5" s="333" t="s">
        <v>27</v>
      </c>
      <c r="BI5" s="334"/>
      <c r="BJ5" s="334"/>
      <c r="BK5" s="334"/>
      <c r="BL5" s="334"/>
      <c r="BM5" s="334"/>
      <c r="BN5" s="334"/>
      <c r="BO5" s="334"/>
      <c r="BP5" s="334"/>
      <c r="BQ5" s="334"/>
      <c r="BR5" s="334"/>
      <c r="BS5" s="334"/>
      <c r="BT5" s="334"/>
      <c r="BU5" s="334"/>
      <c r="BV5" s="334"/>
      <c r="BW5" s="334"/>
      <c r="BX5" s="334"/>
      <c r="BY5" s="335"/>
      <c r="BZ5" s="333" t="s">
        <v>28</v>
      </c>
      <c r="CA5" s="334"/>
      <c r="CB5" s="334"/>
      <c r="CC5" s="334"/>
      <c r="CD5" s="334"/>
      <c r="CE5" s="334"/>
      <c r="CF5" s="334"/>
      <c r="CG5" s="334"/>
      <c r="CH5" s="334"/>
      <c r="CI5" s="334"/>
      <c r="CJ5" s="334"/>
      <c r="CK5" s="334"/>
      <c r="CL5" s="334"/>
      <c r="CM5" s="334"/>
      <c r="CN5" s="334"/>
      <c r="CO5" s="334"/>
      <c r="CP5" s="334"/>
      <c r="CQ5" s="335"/>
      <c r="CR5" s="333" t="s">
        <v>29</v>
      </c>
      <c r="CS5" s="334"/>
      <c r="CT5" s="334"/>
      <c r="CU5" s="334"/>
      <c r="CV5" s="334"/>
      <c r="CW5" s="334"/>
      <c r="CX5" s="334"/>
      <c r="CY5" s="334"/>
      <c r="CZ5" s="334"/>
      <c r="DA5" s="334"/>
      <c r="DB5" s="334"/>
      <c r="DC5" s="334"/>
      <c r="DD5" s="334"/>
      <c r="DE5" s="334"/>
      <c r="DF5" s="334"/>
      <c r="DG5" s="334"/>
      <c r="DH5" s="334"/>
      <c r="DI5" s="335"/>
      <c r="DJ5" s="333" t="s">
        <v>30</v>
      </c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4"/>
      <c r="DX5" s="334"/>
      <c r="DY5" s="334"/>
      <c r="DZ5" s="334"/>
      <c r="EA5" s="335"/>
      <c r="EB5" s="325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31"/>
    </row>
    <row r="6" spans="2:156" ht="21.75" customHeight="1" thickBot="1">
      <c r="B6" s="321"/>
      <c r="C6" s="322"/>
      <c r="D6" s="322"/>
      <c r="E6" s="322"/>
      <c r="F6" s="322"/>
      <c r="G6" s="323"/>
      <c r="H6" s="326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3"/>
      <c r="AP6" s="336" t="s">
        <v>62</v>
      </c>
      <c r="AQ6" s="337"/>
      <c r="AR6" s="337"/>
      <c r="AS6" s="337"/>
      <c r="AT6" s="337"/>
      <c r="AU6" s="337"/>
      <c r="AV6" s="337"/>
      <c r="AW6" s="337"/>
      <c r="AX6" s="338"/>
      <c r="AY6" s="336" t="s">
        <v>63</v>
      </c>
      <c r="AZ6" s="337"/>
      <c r="BA6" s="337"/>
      <c r="BB6" s="337"/>
      <c r="BC6" s="337"/>
      <c r="BD6" s="337"/>
      <c r="BE6" s="337"/>
      <c r="BF6" s="337"/>
      <c r="BG6" s="338"/>
      <c r="BH6" s="336" t="s">
        <v>6</v>
      </c>
      <c r="BI6" s="337"/>
      <c r="BJ6" s="337"/>
      <c r="BK6" s="337"/>
      <c r="BL6" s="337"/>
      <c r="BM6" s="337"/>
      <c r="BN6" s="337"/>
      <c r="BO6" s="337"/>
      <c r="BP6" s="338"/>
      <c r="BQ6" s="336" t="s">
        <v>7</v>
      </c>
      <c r="BR6" s="337"/>
      <c r="BS6" s="337"/>
      <c r="BT6" s="337"/>
      <c r="BU6" s="337"/>
      <c r="BV6" s="337"/>
      <c r="BW6" s="337"/>
      <c r="BX6" s="337"/>
      <c r="BY6" s="338"/>
      <c r="BZ6" s="336" t="s">
        <v>6</v>
      </c>
      <c r="CA6" s="337"/>
      <c r="CB6" s="337"/>
      <c r="CC6" s="337"/>
      <c r="CD6" s="337"/>
      <c r="CE6" s="337"/>
      <c r="CF6" s="337"/>
      <c r="CG6" s="337"/>
      <c r="CH6" s="338"/>
      <c r="CI6" s="336" t="s">
        <v>7</v>
      </c>
      <c r="CJ6" s="337"/>
      <c r="CK6" s="337"/>
      <c r="CL6" s="337"/>
      <c r="CM6" s="337"/>
      <c r="CN6" s="337"/>
      <c r="CO6" s="337"/>
      <c r="CP6" s="337"/>
      <c r="CQ6" s="338"/>
      <c r="CR6" s="336" t="s">
        <v>6</v>
      </c>
      <c r="CS6" s="337"/>
      <c r="CT6" s="337"/>
      <c r="CU6" s="337"/>
      <c r="CV6" s="337"/>
      <c r="CW6" s="337"/>
      <c r="CX6" s="337"/>
      <c r="CY6" s="337"/>
      <c r="CZ6" s="338"/>
      <c r="DA6" s="336" t="s">
        <v>7</v>
      </c>
      <c r="DB6" s="337"/>
      <c r="DC6" s="337"/>
      <c r="DD6" s="337"/>
      <c r="DE6" s="337"/>
      <c r="DF6" s="337"/>
      <c r="DG6" s="337"/>
      <c r="DH6" s="337"/>
      <c r="DI6" s="338"/>
      <c r="DJ6" s="336" t="s">
        <v>6</v>
      </c>
      <c r="DK6" s="337"/>
      <c r="DL6" s="337"/>
      <c r="DM6" s="337"/>
      <c r="DN6" s="337"/>
      <c r="DO6" s="337"/>
      <c r="DP6" s="337"/>
      <c r="DQ6" s="337"/>
      <c r="DR6" s="338"/>
      <c r="DS6" s="336" t="s">
        <v>7</v>
      </c>
      <c r="DT6" s="337"/>
      <c r="DU6" s="337"/>
      <c r="DV6" s="337"/>
      <c r="DW6" s="337"/>
      <c r="DX6" s="337"/>
      <c r="DY6" s="337"/>
      <c r="DZ6" s="337"/>
      <c r="EA6" s="338"/>
      <c r="EB6" s="326"/>
      <c r="EC6" s="322"/>
      <c r="ED6" s="322"/>
      <c r="EE6" s="322"/>
      <c r="EF6" s="322"/>
      <c r="EG6" s="322"/>
      <c r="EH6" s="322"/>
      <c r="EI6" s="322"/>
      <c r="EJ6" s="322"/>
      <c r="EK6" s="322"/>
      <c r="EL6" s="322"/>
      <c r="EM6" s="322"/>
      <c r="EN6" s="322"/>
      <c r="EO6" s="322"/>
      <c r="EP6" s="322"/>
      <c r="EQ6" s="322"/>
      <c r="ER6" s="322"/>
      <c r="ES6" s="322"/>
      <c r="ET6" s="322"/>
      <c r="EU6" s="322"/>
      <c r="EV6" s="322"/>
      <c r="EW6" s="322"/>
      <c r="EX6" s="322"/>
      <c r="EY6" s="322"/>
      <c r="EZ6" s="332"/>
    </row>
    <row r="7" spans="2:156" ht="21.75" customHeight="1">
      <c r="B7" s="339" t="s">
        <v>19</v>
      </c>
      <c r="C7" s="340"/>
      <c r="D7" s="340"/>
      <c r="E7" s="340"/>
      <c r="F7" s="340"/>
      <c r="G7" s="341"/>
      <c r="H7" s="342" t="s">
        <v>64</v>
      </c>
      <c r="I7" s="343"/>
      <c r="J7" s="343"/>
      <c r="K7" s="343"/>
      <c r="L7" s="343"/>
      <c r="M7" s="343"/>
      <c r="N7" s="343"/>
      <c r="O7" s="343"/>
      <c r="P7" s="343"/>
      <c r="Q7" s="343"/>
      <c r="R7" s="343"/>
      <c r="S7" s="343"/>
      <c r="T7" s="343"/>
      <c r="U7" s="343"/>
      <c r="V7" s="343"/>
      <c r="W7" s="343"/>
      <c r="X7" s="343"/>
      <c r="Y7" s="343"/>
      <c r="Z7" s="343"/>
      <c r="AA7" s="343"/>
      <c r="AB7" s="343"/>
      <c r="AC7" s="343"/>
      <c r="AD7" s="343"/>
      <c r="AE7" s="343"/>
      <c r="AF7" s="343"/>
      <c r="AG7" s="343"/>
      <c r="AH7" s="343"/>
      <c r="AI7" s="343"/>
      <c r="AJ7" s="343"/>
      <c r="AK7" s="343"/>
      <c r="AL7" s="343"/>
      <c r="AM7" s="343"/>
      <c r="AN7" s="343"/>
      <c r="AO7" s="344"/>
      <c r="AP7" s="345">
        <f>AP8+AP15</f>
        <v>57.00894391</v>
      </c>
      <c r="AQ7" s="346"/>
      <c r="AR7" s="346"/>
      <c r="AS7" s="346"/>
      <c r="AT7" s="346"/>
      <c r="AU7" s="346"/>
      <c r="AV7" s="346"/>
      <c r="AW7" s="346"/>
      <c r="AX7" s="347"/>
      <c r="AY7" s="345">
        <f>BQ7+CI7+DA7+DS7</f>
        <v>73.16883999999999</v>
      </c>
      <c r="AZ7" s="346"/>
      <c r="BA7" s="346"/>
      <c r="BB7" s="346"/>
      <c r="BC7" s="346"/>
      <c r="BD7" s="346"/>
      <c r="BE7" s="346"/>
      <c r="BF7" s="346"/>
      <c r="BG7" s="347"/>
      <c r="BH7" s="345">
        <f>BH8+BH15</f>
        <v>1.74576271</v>
      </c>
      <c r="BI7" s="346"/>
      <c r="BJ7" s="346"/>
      <c r="BK7" s="346"/>
      <c r="BL7" s="346"/>
      <c r="BM7" s="346"/>
      <c r="BN7" s="346"/>
      <c r="BO7" s="346"/>
      <c r="BP7" s="347"/>
      <c r="BQ7" s="345">
        <f>BQ8+BQ15</f>
        <v>6.02464</v>
      </c>
      <c r="BR7" s="346"/>
      <c r="BS7" s="346"/>
      <c r="BT7" s="346"/>
      <c r="BU7" s="346"/>
      <c r="BV7" s="346"/>
      <c r="BW7" s="346"/>
      <c r="BX7" s="346"/>
      <c r="BY7" s="347"/>
      <c r="BZ7" s="345">
        <f>BZ8+BZ15</f>
        <v>11.9067822</v>
      </c>
      <c r="CA7" s="346"/>
      <c r="CB7" s="346"/>
      <c r="CC7" s="346"/>
      <c r="CD7" s="346"/>
      <c r="CE7" s="346"/>
      <c r="CF7" s="346"/>
      <c r="CG7" s="346"/>
      <c r="CH7" s="347"/>
      <c r="CI7" s="345">
        <f>CI8+CI15</f>
        <v>20.68387</v>
      </c>
      <c r="CJ7" s="346"/>
      <c r="CK7" s="346"/>
      <c r="CL7" s="346"/>
      <c r="CM7" s="346"/>
      <c r="CN7" s="346"/>
      <c r="CO7" s="346"/>
      <c r="CP7" s="346"/>
      <c r="CQ7" s="347"/>
      <c r="CR7" s="345">
        <f>CR8+CR15</f>
        <v>21.443609</v>
      </c>
      <c r="CS7" s="346"/>
      <c r="CT7" s="346"/>
      <c r="CU7" s="346"/>
      <c r="CV7" s="346"/>
      <c r="CW7" s="346"/>
      <c r="CX7" s="346"/>
      <c r="CY7" s="346"/>
      <c r="CZ7" s="347"/>
      <c r="DA7" s="345">
        <f>DA8+DA15</f>
        <v>14.76134</v>
      </c>
      <c r="DB7" s="346"/>
      <c r="DC7" s="346"/>
      <c r="DD7" s="346"/>
      <c r="DE7" s="346"/>
      <c r="DF7" s="346"/>
      <c r="DG7" s="346"/>
      <c r="DH7" s="346"/>
      <c r="DI7" s="347"/>
      <c r="DJ7" s="345">
        <f>DJ8+DJ15</f>
        <v>21.91279</v>
      </c>
      <c r="DK7" s="346"/>
      <c r="DL7" s="346"/>
      <c r="DM7" s="346"/>
      <c r="DN7" s="346"/>
      <c r="DO7" s="346"/>
      <c r="DP7" s="346"/>
      <c r="DQ7" s="346"/>
      <c r="DR7" s="347"/>
      <c r="DS7" s="345">
        <f>DS8+DS15</f>
        <v>31.69899</v>
      </c>
      <c r="DT7" s="346"/>
      <c r="DU7" s="346"/>
      <c r="DV7" s="346"/>
      <c r="DW7" s="346"/>
      <c r="DX7" s="346"/>
      <c r="DY7" s="346"/>
      <c r="DZ7" s="346"/>
      <c r="EA7" s="347"/>
      <c r="EB7" s="348"/>
      <c r="EC7" s="349"/>
      <c r="ED7" s="349"/>
      <c r="EE7" s="349"/>
      <c r="EF7" s="349"/>
      <c r="EG7" s="349"/>
      <c r="EH7" s="349"/>
      <c r="EI7" s="349"/>
      <c r="EJ7" s="349"/>
      <c r="EK7" s="349"/>
      <c r="EL7" s="349"/>
      <c r="EM7" s="349"/>
      <c r="EN7" s="349"/>
      <c r="EO7" s="349"/>
      <c r="EP7" s="349"/>
      <c r="EQ7" s="349"/>
      <c r="ER7" s="349"/>
      <c r="ES7" s="349"/>
      <c r="ET7" s="349"/>
      <c r="EU7" s="349"/>
      <c r="EV7" s="349"/>
      <c r="EW7" s="349"/>
      <c r="EX7" s="349"/>
      <c r="EY7" s="349"/>
      <c r="EZ7" s="350"/>
    </row>
    <row r="8" spans="2:156" ht="21" customHeight="1">
      <c r="B8" s="351" t="s">
        <v>65</v>
      </c>
      <c r="C8" s="352"/>
      <c r="D8" s="352"/>
      <c r="E8" s="352"/>
      <c r="F8" s="352"/>
      <c r="G8" s="353"/>
      <c r="H8" s="354" t="s">
        <v>66</v>
      </c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6"/>
      <c r="AP8" s="345">
        <f>AP9+AP11</f>
        <v>33.94067071</v>
      </c>
      <c r="AQ8" s="346"/>
      <c r="AR8" s="346"/>
      <c r="AS8" s="346"/>
      <c r="AT8" s="346"/>
      <c r="AU8" s="346"/>
      <c r="AV8" s="346"/>
      <c r="AW8" s="346"/>
      <c r="AX8" s="347"/>
      <c r="AY8" s="345">
        <f>AY9+AY11</f>
        <v>50.1002</v>
      </c>
      <c r="AZ8" s="346"/>
      <c r="BA8" s="346"/>
      <c r="BB8" s="346"/>
      <c r="BC8" s="346"/>
      <c r="BD8" s="346"/>
      <c r="BE8" s="346"/>
      <c r="BF8" s="346"/>
      <c r="BG8" s="347"/>
      <c r="BH8" s="357">
        <f>BH9+BH11</f>
        <v>1.74576271</v>
      </c>
      <c r="BI8" s="358"/>
      <c r="BJ8" s="358"/>
      <c r="BK8" s="358"/>
      <c r="BL8" s="358"/>
      <c r="BM8" s="358"/>
      <c r="BN8" s="358"/>
      <c r="BO8" s="358"/>
      <c r="BP8" s="359"/>
      <c r="BQ8" s="357">
        <f>BQ9+BQ11</f>
        <v>4.9915</v>
      </c>
      <c r="BR8" s="358"/>
      <c r="BS8" s="358"/>
      <c r="BT8" s="358"/>
      <c r="BU8" s="358"/>
      <c r="BV8" s="358"/>
      <c r="BW8" s="358"/>
      <c r="BX8" s="358"/>
      <c r="BY8" s="359"/>
      <c r="BZ8" s="357">
        <f>BZ9+BZ11</f>
        <v>7.076271</v>
      </c>
      <c r="CA8" s="358"/>
      <c r="CB8" s="358"/>
      <c r="CC8" s="358"/>
      <c r="CD8" s="358"/>
      <c r="CE8" s="358"/>
      <c r="CF8" s="358"/>
      <c r="CG8" s="358"/>
      <c r="CH8" s="359"/>
      <c r="CI8" s="357">
        <f>CI9+CI11</f>
        <v>17.66216</v>
      </c>
      <c r="CJ8" s="358"/>
      <c r="CK8" s="358"/>
      <c r="CL8" s="358"/>
      <c r="CM8" s="358"/>
      <c r="CN8" s="358"/>
      <c r="CO8" s="358"/>
      <c r="CP8" s="358"/>
      <c r="CQ8" s="359"/>
      <c r="CR8" s="357">
        <f>CR9+CR11</f>
        <v>10.550847</v>
      </c>
      <c r="CS8" s="358"/>
      <c r="CT8" s="358"/>
      <c r="CU8" s="358"/>
      <c r="CV8" s="358"/>
      <c r="CW8" s="358"/>
      <c r="CX8" s="358"/>
      <c r="CY8" s="358"/>
      <c r="CZ8" s="359"/>
      <c r="DA8" s="357">
        <f>DA9+DA11</f>
        <v>14.76134</v>
      </c>
      <c r="DB8" s="358"/>
      <c r="DC8" s="358"/>
      <c r="DD8" s="358"/>
      <c r="DE8" s="358"/>
      <c r="DF8" s="358"/>
      <c r="DG8" s="358"/>
      <c r="DH8" s="358"/>
      <c r="DI8" s="359"/>
      <c r="DJ8" s="357">
        <f>DJ9+DJ11</f>
        <v>14.56779</v>
      </c>
      <c r="DK8" s="358"/>
      <c r="DL8" s="358"/>
      <c r="DM8" s="358"/>
      <c r="DN8" s="358"/>
      <c r="DO8" s="358"/>
      <c r="DP8" s="358"/>
      <c r="DQ8" s="358"/>
      <c r="DR8" s="359"/>
      <c r="DS8" s="357">
        <f>DS9+DS11</f>
        <v>12.685199999999998</v>
      </c>
      <c r="DT8" s="358"/>
      <c r="DU8" s="358"/>
      <c r="DV8" s="358"/>
      <c r="DW8" s="358"/>
      <c r="DX8" s="358"/>
      <c r="DY8" s="358"/>
      <c r="DZ8" s="358"/>
      <c r="EA8" s="359"/>
      <c r="EB8" s="360"/>
      <c r="EC8" s="361"/>
      <c r="ED8" s="361"/>
      <c r="EE8" s="361"/>
      <c r="EF8" s="361"/>
      <c r="EG8" s="361"/>
      <c r="EH8" s="361"/>
      <c r="EI8" s="361"/>
      <c r="EJ8" s="361"/>
      <c r="EK8" s="361"/>
      <c r="EL8" s="361"/>
      <c r="EM8" s="361"/>
      <c r="EN8" s="361"/>
      <c r="EO8" s="361"/>
      <c r="EP8" s="361"/>
      <c r="EQ8" s="361"/>
      <c r="ER8" s="361"/>
      <c r="ES8" s="361"/>
      <c r="ET8" s="361"/>
      <c r="EU8" s="361"/>
      <c r="EV8" s="361"/>
      <c r="EW8" s="361"/>
      <c r="EX8" s="361"/>
      <c r="EY8" s="361"/>
      <c r="EZ8" s="362"/>
    </row>
    <row r="9" spans="2:156" ht="29.25" customHeight="1">
      <c r="B9" s="351" t="s">
        <v>67</v>
      </c>
      <c r="C9" s="352"/>
      <c r="D9" s="352"/>
      <c r="E9" s="352"/>
      <c r="F9" s="352"/>
      <c r="G9" s="353"/>
      <c r="H9" s="354" t="s">
        <v>68</v>
      </c>
      <c r="I9" s="355"/>
      <c r="J9" s="355"/>
      <c r="K9" s="355"/>
      <c r="L9" s="355"/>
      <c r="M9" s="355"/>
      <c r="N9" s="355"/>
      <c r="O9" s="355"/>
      <c r="P9" s="355"/>
      <c r="Q9" s="355"/>
      <c r="R9" s="355"/>
      <c r="S9" s="355"/>
      <c r="T9" s="355"/>
      <c r="U9" s="355"/>
      <c r="V9" s="355"/>
      <c r="W9" s="355"/>
      <c r="X9" s="355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6"/>
      <c r="AP9" s="345">
        <f>BH9+BZ9+CR9+DJ9</f>
        <v>0</v>
      </c>
      <c r="AQ9" s="346"/>
      <c r="AR9" s="346"/>
      <c r="AS9" s="346"/>
      <c r="AT9" s="346"/>
      <c r="AU9" s="346"/>
      <c r="AV9" s="346"/>
      <c r="AW9" s="346"/>
      <c r="AX9" s="347"/>
      <c r="AY9" s="345">
        <f aca="true" t="shared" si="0" ref="AY9:AY32">BQ9+CI9+DA9+DS9</f>
        <v>13.48149</v>
      </c>
      <c r="AZ9" s="346"/>
      <c r="BA9" s="346"/>
      <c r="BB9" s="346"/>
      <c r="BC9" s="346"/>
      <c r="BD9" s="346"/>
      <c r="BE9" s="346"/>
      <c r="BF9" s="346"/>
      <c r="BG9" s="347"/>
      <c r="BH9" s="357">
        <v>0</v>
      </c>
      <c r="BI9" s="358"/>
      <c r="BJ9" s="358"/>
      <c r="BK9" s="358"/>
      <c r="BL9" s="358"/>
      <c r="BM9" s="358"/>
      <c r="BN9" s="358"/>
      <c r="BO9" s="358"/>
      <c r="BP9" s="359"/>
      <c r="BQ9" s="357">
        <v>0</v>
      </c>
      <c r="BR9" s="358"/>
      <c r="BS9" s="358"/>
      <c r="BT9" s="358"/>
      <c r="BU9" s="358"/>
      <c r="BV9" s="358"/>
      <c r="BW9" s="358"/>
      <c r="BX9" s="358"/>
      <c r="BY9" s="359"/>
      <c r="BZ9" s="357">
        <v>0</v>
      </c>
      <c r="CA9" s="358"/>
      <c r="CB9" s="358"/>
      <c r="CC9" s="358"/>
      <c r="CD9" s="358"/>
      <c r="CE9" s="358"/>
      <c r="CF9" s="358"/>
      <c r="CG9" s="358"/>
      <c r="CH9" s="359"/>
      <c r="CI9" s="357">
        <v>0</v>
      </c>
      <c r="CJ9" s="358"/>
      <c r="CK9" s="358"/>
      <c r="CL9" s="358"/>
      <c r="CM9" s="358"/>
      <c r="CN9" s="358"/>
      <c r="CO9" s="358"/>
      <c r="CP9" s="358"/>
      <c r="CQ9" s="359"/>
      <c r="CR9" s="357">
        <v>0</v>
      </c>
      <c r="CS9" s="358"/>
      <c r="CT9" s="358"/>
      <c r="CU9" s="358"/>
      <c r="CV9" s="358"/>
      <c r="CW9" s="358"/>
      <c r="CX9" s="358"/>
      <c r="CY9" s="358"/>
      <c r="CZ9" s="359"/>
      <c r="DA9" s="357">
        <v>7.1</v>
      </c>
      <c r="DB9" s="358"/>
      <c r="DC9" s="358"/>
      <c r="DD9" s="358"/>
      <c r="DE9" s="358"/>
      <c r="DF9" s="358"/>
      <c r="DG9" s="358"/>
      <c r="DH9" s="358"/>
      <c r="DI9" s="359"/>
      <c r="DJ9" s="357">
        <v>0</v>
      </c>
      <c r="DK9" s="358"/>
      <c r="DL9" s="358"/>
      <c r="DM9" s="358"/>
      <c r="DN9" s="358"/>
      <c r="DO9" s="358"/>
      <c r="DP9" s="358"/>
      <c r="DQ9" s="358"/>
      <c r="DR9" s="359"/>
      <c r="DS9" s="357">
        <v>6.38149</v>
      </c>
      <c r="DT9" s="358"/>
      <c r="DU9" s="358"/>
      <c r="DV9" s="358"/>
      <c r="DW9" s="358"/>
      <c r="DX9" s="358"/>
      <c r="DY9" s="358"/>
      <c r="DZ9" s="358"/>
      <c r="EA9" s="359"/>
      <c r="EB9" s="360"/>
      <c r="EC9" s="361"/>
      <c r="ED9" s="361"/>
      <c r="EE9" s="361"/>
      <c r="EF9" s="361"/>
      <c r="EG9" s="361"/>
      <c r="EH9" s="361"/>
      <c r="EI9" s="361"/>
      <c r="EJ9" s="361"/>
      <c r="EK9" s="361"/>
      <c r="EL9" s="361"/>
      <c r="EM9" s="361"/>
      <c r="EN9" s="361"/>
      <c r="EO9" s="361"/>
      <c r="EP9" s="361"/>
      <c r="EQ9" s="361"/>
      <c r="ER9" s="361"/>
      <c r="ES9" s="361"/>
      <c r="ET9" s="361"/>
      <c r="EU9" s="361"/>
      <c r="EV9" s="361"/>
      <c r="EW9" s="361"/>
      <c r="EX9" s="361"/>
      <c r="EY9" s="361"/>
      <c r="EZ9" s="362"/>
    </row>
    <row r="10" spans="2:156" ht="20.25" customHeight="1">
      <c r="B10" s="351" t="s">
        <v>69</v>
      </c>
      <c r="C10" s="352"/>
      <c r="D10" s="352"/>
      <c r="E10" s="352"/>
      <c r="F10" s="352"/>
      <c r="G10" s="353"/>
      <c r="H10" s="354" t="s">
        <v>70</v>
      </c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6"/>
      <c r="AP10" s="345">
        <f aca="true" t="shared" si="1" ref="AP10:AP32">BH10+BZ10+CR10+DJ10</f>
        <v>0</v>
      </c>
      <c r="AQ10" s="346"/>
      <c r="AR10" s="346"/>
      <c r="AS10" s="346"/>
      <c r="AT10" s="346"/>
      <c r="AU10" s="346"/>
      <c r="AV10" s="346"/>
      <c r="AW10" s="346"/>
      <c r="AX10" s="347"/>
      <c r="AY10" s="345">
        <f t="shared" si="0"/>
        <v>0</v>
      </c>
      <c r="AZ10" s="346"/>
      <c r="BA10" s="346"/>
      <c r="BB10" s="346"/>
      <c r="BC10" s="346"/>
      <c r="BD10" s="346"/>
      <c r="BE10" s="346"/>
      <c r="BF10" s="346"/>
      <c r="BG10" s="347"/>
      <c r="BH10" s="357">
        <v>0</v>
      </c>
      <c r="BI10" s="358"/>
      <c r="BJ10" s="358"/>
      <c r="BK10" s="358"/>
      <c r="BL10" s="358"/>
      <c r="BM10" s="358"/>
      <c r="BN10" s="358"/>
      <c r="BO10" s="358"/>
      <c r="BP10" s="359"/>
      <c r="BQ10" s="357">
        <v>0</v>
      </c>
      <c r="BR10" s="358"/>
      <c r="BS10" s="358"/>
      <c r="BT10" s="358"/>
      <c r="BU10" s="358"/>
      <c r="BV10" s="358"/>
      <c r="BW10" s="358"/>
      <c r="BX10" s="358"/>
      <c r="BY10" s="359"/>
      <c r="BZ10" s="357">
        <v>0</v>
      </c>
      <c r="CA10" s="358"/>
      <c r="CB10" s="358"/>
      <c r="CC10" s="358"/>
      <c r="CD10" s="358"/>
      <c r="CE10" s="358"/>
      <c r="CF10" s="358"/>
      <c r="CG10" s="358"/>
      <c r="CH10" s="359"/>
      <c r="CI10" s="357">
        <v>0</v>
      </c>
      <c r="CJ10" s="358"/>
      <c r="CK10" s="358"/>
      <c r="CL10" s="358"/>
      <c r="CM10" s="358"/>
      <c r="CN10" s="358"/>
      <c r="CO10" s="358"/>
      <c r="CP10" s="358"/>
      <c r="CQ10" s="359"/>
      <c r="CR10" s="357">
        <v>0</v>
      </c>
      <c r="CS10" s="358"/>
      <c r="CT10" s="358"/>
      <c r="CU10" s="358"/>
      <c r="CV10" s="358"/>
      <c r="CW10" s="358"/>
      <c r="CX10" s="358"/>
      <c r="CY10" s="358"/>
      <c r="CZ10" s="359"/>
      <c r="DA10" s="357">
        <v>0</v>
      </c>
      <c r="DB10" s="358"/>
      <c r="DC10" s="358"/>
      <c r="DD10" s="358"/>
      <c r="DE10" s="358"/>
      <c r="DF10" s="358"/>
      <c r="DG10" s="358"/>
      <c r="DH10" s="358"/>
      <c r="DI10" s="359"/>
      <c r="DJ10" s="357">
        <v>0</v>
      </c>
      <c r="DK10" s="358"/>
      <c r="DL10" s="358"/>
      <c r="DM10" s="358"/>
      <c r="DN10" s="358"/>
      <c r="DO10" s="358"/>
      <c r="DP10" s="358"/>
      <c r="DQ10" s="358"/>
      <c r="DR10" s="359"/>
      <c r="DS10" s="357">
        <v>0</v>
      </c>
      <c r="DT10" s="358"/>
      <c r="DU10" s="358"/>
      <c r="DV10" s="358"/>
      <c r="DW10" s="358"/>
      <c r="DX10" s="358"/>
      <c r="DY10" s="358"/>
      <c r="DZ10" s="358"/>
      <c r="EA10" s="359"/>
      <c r="EB10" s="360"/>
      <c r="EC10" s="361"/>
      <c r="ED10" s="361"/>
      <c r="EE10" s="361"/>
      <c r="EF10" s="361"/>
      <c r="EG10" s="361"/>
      <c r="EH10" s="361"/>
      <c r="EI10" s="361"/>
      <c r="EJ10" s="361"/>
      <c r="EK10" s="361"/>
      <c r="EL10" s="361"/>
      <c r="EM10" s="361"/>
      <c r="EN10" s="361"/>
      <c r="EO10" s="361"/>
      <c r="EP10" s="361"/>
      <c r="EQ10" s="361"/>
      <c r="ER10" s="361"/>
      <c r="ES10" s="361"/>
      <c r="ET10" s="361"/>
      <c r="EU10" s="361"/>
      <c r="EV10" s="361"/>
      <c r="EW10" s="361"/>
      <c r="EX10" s="361"/>
      <c r="EY10" s="361"/>
      <c r="EZ10" s="362"/>
    </row>
    <row r="11" spans="2:156" ht="33.75" customHeight="1">
      <c r="B11" s="351" t="s">
        <v>71</v>
      </c>
      <c r="C11" s="352"/>
      <c r="D11" s="352"/>
      <c r="E11" s="352"/>
      <c r="F11" s="352"/>
      <c r="G11" s="353"/>
      <c r="H11" s="354" t="s">
        <v>72</v>
      </c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6"/>
      <c r="AP11" s="345">
        <f>BH11+BZ11+CR11+DJ11</f>
        <v>33.94067071</v>
      </c>
      <c r="AQ11" s="346"/>
      <c r="AR11" s="346"/>
      <c r="AS11" s="346"/>
      <c r="AT11" s="346"/>
      <c r="AU11" s="346"/>
      <c r="AV11" s="346"/>
      <c r="AW11" s="346"/>
      <c r="AX11" s="347"/>
      <c r="AY11" s="345">
        <f t="shared" si="0"/>
        <v>36.61871</v>
      </c>
      <c r="AZ11" s="346"/>
      <c r="BA11" s="346"/>
      <c r="BB11" s="346"/>
      <c r="BC11" s="346"/>
      <c r="BD11" s="346"/>
      <c r="BE11" s="346"/>
      <c r="BF11" s="346"/>
      <c r="BG11" s="347"/>
      <c r="BH11" s="357">
        <f>BH13</f>
        <v>1.74576271</v>
      </c>
      <c r="BI11" s="358"/>
      <c r="BJ11" s="358"/>
      <c r="BK11" s="358"/>
      <c r="BL11" s="358"/>
      <c r="BM11" s="358"/>
      <c r="BN11" s="358"/>
      <c r="BO11" s="358"/>
      <c r="BP11" s="359"/>
      <c r="BQ11" s="357">
        <f>BQ13</f>
        <v>4.9915</v>
      </c>
      <c r="BR11" s="358"/>
      <c r="BS11" s="358"/>
      <c r="BT11" s="358"/>
      <c r="BU11" s="358"/>
      <c r="BV11" s="358"/>
      <c r="BW11" s="358"/>
      <c r="BX11" s="358"/>
      <c r="BY11" s="359"/>
      <c r="BZ11" s="357">
        <f>BZ13</f>
        <v>7.076271</v>
      </c>
      <c r="CA11" s="358"/>
      <c r="CB11" s="358"/>
      <c r="CC11" s="358"/>
      <c r="CD11" s="358"/>
      <c r="CE11" s="358"/>
      <c r="CF11" s="358"/>
      <c r="CG11" s="358"/>
      <c r="CH11" s="359"/>
      <c r="CI11" s="357">
        <f>CI13</f>
        <v>17.66216</v>
      </c>
      <c r="CJ11" s="358"/>
      <c r="CK11" s="358"/>
      <c r="CL11" s="358"/>
      <c r="CM11" s="358"/>
      <c r="CN11" s="358"/>
      <c r="CO11" s="358"/>
      <c r="CP11" s="358"/>
      <c r="CQ11" s="359"/>
      <c r="CR11" s="357">
        <f>CR13</f>
        <v>10.550847</v>
      </c>
      <c r="CS11" s="358"/>
      <c r="CT11" s="358"/>
      <c r="CU11" s="358"/>
      <c r="CV11" s="358"/>
      <c r="CW11" s="358"/>
      <c r="CX11" s="358"/>
      <c r="CY11" s="358"/>
      <c r="CZ11" s="359"/>
      <c r="DA11" s="357">
        <f>DA13</f>
        <v>7.661340000000001</v>
      </c>
      <c r="DB11" s="358"/>
      <c r="DC11" s="358"/>
      <c r="DD11" s="358"/>
      <c r="DE11" s="358"/>
      <c r="DF11" s="358"/>
      <c r="DG11" s="358"/>
      <c r="DH11" s="358"/>
      <c r="DI11" s="359"/>
      <c r="DJ11" s="357">
        <f>DJ13</f>
        <v>14.56779</v>
      </c>
      <c r="DK11" s="358"/>
      <c r="DL11" s="358"/>
      <c r="DM11" s="358"/>
      <c r="DN11" s="358"/>
      <c r="DO11" s="358"/>
      <c r="DP11" s="358"/>
      <c r="DQ11" s="358"/>
      <c r="DR11" s="359"/>
      <c r="DS11" s="357">
        <f>DS13</f>
        <v>6.303709999999997</v>
      </c>
      <c r="DT11" s="358"/>
      <c r="DU11" s="358"/>
      <c r="DV11" s="358"/>
      <c r="DW11" s="358"/>
      <c r="DX11" s="358"/>
      <c r="DY11" s="358"/>
      <c r="DZ11" s="358"/>
      <c r="EA11" s="359"/>
      <c r="EB11" s="360"/>
      <c r="EC11" s="361"/>
      <c r="ED11" s="361"/>
      <c r="EE11" s="361"/>
      <c r="EF11" s="361"/>
      <c r="EG11" s="361"/>
      <c r="EH11" s="361"/>
      <c r="EI11" s="361"/>
      <c r="EJ11" s="361"/>
      <c r="EK11" s="361"/>
      <c r="EL11" s="361"/>
      <c r="EM11" s="361"/>
      <c r="EN11" s="361"/>
      <c r="EO11" s="361"/>
      <c r="EP11" s="361"/>
      <c r="EQ11" s="361"/>
      <c r="ER11" s="361"/>
      <c r="ES11" s="361"/>
      <c r="ET11" s="361"/>
      <c r="EU11" s="361"/>
      <c r="EV11" s="361"/>
      <c r="EW11" s="361"/>
      <c r="EX11" s="361"/>
      <c r="EY11" s="361"/>
      <c r="EZ11" s="362"/>
    </row>
    <row r="12" spans="2:156" ht="21.75" customHeight="1">
      <c r="B12" s="351" t="s">
        <v>73</v>
      </c>
      <c r="C12" s="352"/>
      <c r="D12" s="352"/>
      <c r="E12" s="352"/>
      <c r="F12" s="352"/>
      <c r="G12" s="353"/>
      <c r="H12" s="354" t="s">
        <v>74</v>
      </c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M12" s="355"/>
      <c r="AN12" s="355"/>
      <c r="AO12" s="356"/>
      <c r="AP12" s="345">
        <f t="shared" si="1"/>
        <v>0</v>
      </c>
      <c r="AQ12" s="346"/>
      <c r="AR12" s="346"/>
      <c r="AS12" s="346"/>
      <c r="AT12" s="346"/>
      <c r="AU12" s="346"/>
      <c r="AV12" s="346"/>
      <c r="AW12" s="346"/>
      <c r="AX12" s="347"/>
      <c r="AY12" s="345">
        <f t="shared" si="0"/>
        <v>0</v>
      </c>
      <c r="AZ12" s="346"/>
      <c r="BA12" s="346"/>
      <c r="BB12" s="346"/>
      <c r="BC12" s="346"/>
      <c r="BD12" s="346"/>
      <c r="BE12" s="346"/>
      <c r="BF12" s="346"/>
      <c r="BG12" s="347"/>
      <c r="BH12" s="357">
        <v>0</v>
      </c>
      <c r="BI12" s="358"/>
      <c r="BJ12" s="358"/>
      <c r="BK12" s="358"/>
      <c r="BL12" s="358"/>
      <c r="BM12" s="358"/>
      <c r="BN12" s="358"/>
      <c r="BO12" s="358"/>
      <c r="BP12" s="359"/>
      <c r="BQ12" s="357">
        <v>0</v>
      </c>
      <c r="BR12" s="358"/>
      <c r="BS12" s="358"/>
      <c r="BT12" s="358"/>
      <c r="BU12" s="358"/>
      <c r="BV12" s="358"/>
      <c r="BW12" s="358"/>
      <c r="BX12" s="358"/>
      <c r="BY12" s="359"/>
      <c r="BZ12" s="357">
        <v>0</v>
      </c>
      <c r="CA12" s="358"/>
      <c r="CB12" s="358"/>
      <c r="CC12" s="358"/>
      <c r="CD12" s="358"/>
      <c r="CE12" s="358"/>
      <c r="CF12" s="358"/>
      <c r="CG12" s="358"/>
      <c r="CH12" s="359"/>
      <c r="CI12" s="357">
        <v>0</v>
      </c>
      <c r="CJ12" s="358"/>
      <c r="CK12" s="358"/>
      <c r="CL12" s="358"/>
      <c r="CM12" s="358"/>
      <c r="CN12" s="358"/>
      <c r="CO12" s="358"/>
      <c r="CP12" s="358"/>
      <c r="CQ12" s="359"/>
      <c r="CR12" s="357">
        <v>0</v>
      </c>
      <c r="CS12" s="358"/>
      <c r="CT12" s="358"/>
      <c r="CU12" s="358"/>
      <c r="CV12" s="358"/>
      <c r="CW12" s="358"/>
      <c r="CX12" s="358"/>
      <c r="CY12" s="358"/>
      <c r="CZ12" s="359"/>
      <c r="DA12" s="357">
        <v>0</v>
      </c>
      <c r="DB12" s="358"/>
      <c r="DC12" s="358"/>
      <c r="DD12" s="358"/>
      <c r="DE12" s="358"/>
      <c r="DF12" s="358"/>
      <c r="DG12" s="358"/>
      <c r="DH12" s="358"/>
      <c r="DI12" s="359"/>
      <c r="DJ12" s="357">
        <v>0</v>
      </c>
      <c r="DK12" s="358"/>
      <c r="DL12" s="358"/>
      <c r="DM12" s="358"/>
      <c r="DN12" s="358"/>
      <c r="DO12" s="358"/>
      <c r="DP12" s="358"/>
      <c r="DQ12" s="358"/>
      <c r="DR12" s="359"/>
      <c r="DS12" s="357">
        <v>0</v>
      </c>
      <c r="DT12" s="358"/>
      <c r="DU12" s="358"/>
      <c r="DV12" s="358"/>
      <c r="DW12" s="358"/>
      <c r="DX12" s="358"/>
      <c r="DY12" s="358"/>
      <c r="DZ12" s="358"/>
      <c r="EA12" s="359"/>
      <c r="EB12" s="360"/>
      <c r="EC12" s="361"/>
      <c r="ED12" s="361"/>
      <c r="EE12" s="361"/>
      <c r="EF12" s="361"/>
      <c r="EG12" s="361"/>
      <c r="EH12" s="361"/>
      <c r="EI12" s="361"/>
      <c r="EJ12" s="361"/>
      <c r="EK12" s="361"/>
      <c r="EL12" s="361"/>
      <c r="EM12" s="361"/>
      <c r="EN12" s="361"/>
      <c r="EO12" s="361"/>
      <c r="EP12" s="361"/>
      <c r="EQ12" s="361"/>
      <c r="ER12" s="361"/>
      <c r="ES12" s="361"/>
      <c r="ET12" s="361"/>
      <c r="EU12" s="361"/>
      <c r="EV12" s="361"/>
      <c r="EW12" s="361"/>
      <c r="EX12" s="361"/>
      <c r="EY12" s="361"/>
      <c r="EZ12" s="362"/>
    </row>
    <row r="13" spans="2:156" ht="22.5" customHeight="1">
      <c r="B13" s="351" t="s">
        <v>75</v>
      </c>
      <c r="C13" s="352"/>
      <c r="D13" s="352"/>
      <c r="E13" s="352"/>
      <c r="F13" s="352"/>
      <c r="G13" s="353"/>
      <c r="H13" s="354" t="s">
        <v>76</v>
      </c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  <c r="V13" s="355"/>
      <c r="W13" s="355"/>
      <c r="X13" s="355"/>
      <c r="Y13" s="355"/>
      <c r="Z13" s="355"/>
      <c r="AA13" s="355"/>
      <c r="AB13" s="355"/>
      <c r="AC13" s="355"/>
      <c r="AD13" s="355"/>
      <c r="AE13" s="355"/>
      <c r="AF13" s="355"/>
      <c r="AG13" s="355"/>
      <c r="AH13" s="355"/>
      <c r="AI13" s="355"/>
      <c r="AJ13" s="355"/>
      <c r="AK13" s="355"/>
      <c r="AL13" s="355"/>
      <c r="AM13" s="355"/>
      <c r="AN13" s="355"/>
      <c r="AO13" s="356"/>
      <c r="AP13" s="345">
        <f>BH13+BZ13+CR13+DJ13</f>
        <v>33.94067071</v>
      </c>
      <c r="AQ13" s="346"/>
      <c r="AR13" s="346"/>
      <c r="AS13" s="346"/>
      <c r="AT13" s="346"/>
      <c r="AU13" s="346"/>
      <c r="AV13" s="346"/>
      <c r="AW13" s="346"/>
      <c r="AX13" s="347"/>
      <c r="AY13" s="345">
        <f t="shared" si="0"/>
        <v>36.61871</v>
      </c>
      <c r="AZ13" s="346"/>
      <c r="BA13" s="346"/>
      <c r="BB13" s="346"/>
      <c r="BC13" s="346"/>
      <c r="BD13" s="346"/>
      <c r="BE13" s="346"/>
      <c r="BF13" s="346"/>
      <c r="BG13" s="347"/>
      <c r="BH13" s="357">
        <v>1.74576271</v>
      </c>
      <c r="BI13" s="358"/>
      <c r="BJ13" s="358"/>
      <c r="BK13" s="358"/>
      <c r="BL13" s="358"/>
      <c r="BM13" s="358"/>
      <c r="BN13" s="358"/>
      <c r="BO13" s="358"/>
      <c r="BP13" s="359"/>
      <c r="BQ13" s="357">
        <v>4.9915</v>
      </c>
      <c r="BR13" s="358"/>
      <c r="BS13" s="358"/>
      <c r="BT13" s="358"/>
      <c r="BU13" s="358"/>
      <c r="BV13" s="358"/>
      <c r="BW13" s="358"/>
      <c r="BX13" s="358"/>
      <c r="BY13" s="359"/>
      <c r="BZ13" s="357">
        <f>7.076271</f>
        <v>7.076271</v>
      </c>
      <c r="CA13" s="358"/>
      <c r="CB13" s="358"/>
      <c r="CC13" s="358"/>
      <c r="CD13" s="358"/>
      <c r="CE13" s="358"/>
      <c r="CF13" s="358"/>
      <c r="CG13" s="358"/>
      <c r="CH13" s="359"/>
      <c r="CI13" s="357">
        <f>17.66216</f>
        <v>17.66216</v>
      </c>
      <c r="CJ13" s="358"/>
      <c r="CK13" s="358"/>
      <c r="CL13" s="358"/>
      <c r="CM13" s="358"/>
      <c r="CN13" s="358"/>
      <c r="CO13" s="358"/>
      <c r="CP13" s="358"/>
      <c r="CQ13" s="359"/>
      <c r="CR13" s="357">
        <v>10.550847</v>
      </c>
      <c r="CS13" s="358"/>
      <c r="CT13" s="358"/>
      <c r="CU13" s="358"/>
      <c r="CV13" s="358"/>
      <c r="CW13" s="358"/>
      <c r="CX13" s="358"/>
      <c r="CY13" s="358"/>
      <c r="CZ13" s="359"/>
      <c r="DA13" s="357">
        <f>30.315-CI13-BQ13</f>
        <v>7.661340000000001</v>
      </c>
      <c r="DB13" s="358"/>
      <c r="DC13" s="358"/>
      <c r="DD13" s="358"/>
      <c r="DE13" s="358"/>
      <c r="DF13" s="358"/>
      <c r="DG13" s="358"/>
      <c r="DH13" s="358"/>
      <c r="DI13" s="359"/>
      <c r="DJ13" s="357">
        <v>14.56779</v>
      </c>
      <c r="DK13" s="358"/>
      <c r="DL13" s="358"/>
      <c r="DM13" s="358"/>
      <c r="DN13" s="358"/>
      <c r="DO13" s="358"/>
      <c r="DP13" s="358"/>
      <c r="DQ13" s="358"/>
      <c r="DR13" s="359"/>
      <c r="DS13" s="357">
        <f>36.61871-DA13-CI13-BQ13</f>
        <v>6.303709999999997</v>
      </c>
      <c r="DT13" s="358"/>
      <c r="DU13" s="358"/>
      <c r="DV13" s="358"/>
      <c r="DW13" s="358"/>
      <c r="DX13" s="358"/>
      <c r="DY13" s="358"/>
      <c r="DZ13" s="358"/>
      <c r="EA13" s="359"/>
      <c r="EB13" s="360"/>
      <c r="EC13" s="361"/>
      <c r="ED13" s="361"/>
      <c r="EE13" s="361"/>
      <c r="EF13" s="361"/>
      <c r="EG13" s="361"/>
      <c r="EH13" s="361"/>
      <c r="EI13" s="361"/>
      <c r="EJ13" s="361"/>
      <c r="EK13" s="361"/>
      <c r="EL13" s="361"/>
      <c r="EM13" s="361"/>
      <c r="EN13" s="361"/>
      <c r="EO13" s="361"/>
      <c r="EP13" s="361"/>
      <c r="EQ13" s="361"/>
      <c r="ER13" s="361"/>
      <c r="ES13" s="361"/>
      <c r="ET13" s="361"/>
      <c r="EU13" s="361"/>
      <c r="EV13" s="361"/>
      <c r="EW13" s="361"/>
      <c r="EX13" s="361"/>
      <c r="EY13" s="361"/>
      <c r="EZ13" s="362"/>
    </row>
    <row r="14" spans="2:156" ht="19.5" customHeight="1">
      <c r="B14" s="351" t="s">
        <v>77</v>
      </c>
      <c r="C14" s="352"/>
      <c r="D14" s="352"/>
      <c r="E14" s="352"/>
      <c r="F14" s="352"/>
      <c r="G14" s="353"/>
      <c r="H14" s="354" t="s">
        <v>78</v>
      </c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5"/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6"/>
      <c r="AP14" s="363">
        <f t="shared" si="1"/>
        <v>0</v>
      </c>
      <c r="AQ14" s="364"/>
      <c r="AR14" s="364"/>
      <c r="AS14" s="364"/>
      <c r="AT14" s="364"/>
      <c r="AU14" s="364"/>
      <c r="AV14" s="364"/>
      <c r="AW14" s="364"/>
      <c r="AX14" s="365"/>
      <c r="AY14" s="363">
        <f t="shared" si="0"/>
        <v>0</v>
      </c>
      <c r="AZ14" s="364"/>
      <c r="BA14" s="364"/>
      <c r="BB14" s="364"/>
      <c r="BC14" s="364"/>
      <c r="BD14" s="364"/>
      <c r="BE14" s="364"/>
      <c r="BF14" s="364"/>
      <c r="BG14" s="365"/>
      <c r="BH14" s="366">
        <v>0</v>
      </c>
      <c r="BI14" s="367"/>
      <c r="BJ14" s="367"/>
      <c r="BK14" s="367"/>
      <c r="BL14" s="367"/>
      <c r="BM14" s="367"/>
      <c r="BN14" s="367"/>
      <c r="BO14" s="367"/>
      <c r="BP14" s="368"/>
      <c r="BQ14" s="366">
        <v>0</v>
      </c>
      <c r="BR14" s="367"/>
      <c r="BS14" s="367"/>
      <c r="BT14" s="367"/>
      <c r="BU14" s="367"/>
      <c r="BV14" s="367"/>
      <c r="BW14" s="367"/>
      <c r="BX14" s="367"/>
      <c r="BY14" s="368"/>
      <c r="BZ14" s="366">
        <v>0</v>
      </c>
      <c r="CA14" s="367"/>
      <c r="CB14" s="367"/>
      <c r="CC14" s="367"/>
      <c r="CD14" s="367"/>
      <c r="CE14" s="367"/>
      <c r="CF14" s="367"/>
      <c r="CG14" s="367"/>
      <c r="CH14" s="368"/>
      <c r="CI14" s="366">
        <v>0</v>
      </c>
      <c r="CJ14" s="367"/>
      <c r="CK14" s="367"/>
      <c r="CL14" s="367"/>
      <c r="CM14" s="367"/>
      <c r="CN14" s="367"/>
      <c r="CO14" s="367"/>
      <c r="CP14" s="367"/>
      <c r="CQ14" s="368"/>
      <c r="CR14" s="366">
        <v>0</v>
      </c>
      <c r="CS14" s="367"/>
      <c r="CT14" s="367"/>
      <c r="CU14" s="367"/>
      <c r="CV14" s="367"/>
      <c r="CW14" s="367"/>
      <c r="CX14" s="367"/>
      <c r="CY14" s="367"/>
      <c r="CZ14" s="368"/>
      <c r="DA14" s="366">
        <v>0</v>
      </c>
      <c r="DB14" s="367"/>
      <c r="DC14" s="367"/>
      <c r="DD14" s="367"/>
      <c r="DE14" s="367"/>
      <c r="DF14" s="367"/>
      <c r="DG14" s="367"/>
      <c r="DH14" s="367"/>
      <c r="DI14" s="368"/>
      <c r="DJ14" s="366">
        <v>0</v>
      </c>
      <c r="DK14" s="367"/>
      <c r="DL14" s="367"/>
      <c r="DM14" s="367"/>
      <c r="DN14" s="367"/>
      <c r="DO14" s="367"/>
      <c r="DP14" s="367"/>
      <c r="DQ14" s="367"/>
      <c r="DR14" s="368"/>
      <c r="DS14" s="357">
        <v>0</v>
      </c>
      <c r="DT14" s="358"/>
      <c r="DU14" s="358"/>
      <c r="DV14" s="358"/>
      <c r="DW14" s="358"/>
      <c r="DX14" s="358"/>
      <c r="DY14" s="358"/>
      <c r="DZ14" s="358"/>
      <c r="EA14" s="359"/>
      <c r="EB14" s="360"/>
      <c r="EC14" s="361"/>
      <c r="ED14" s="361"/>
      <c r="EE14" s="361"/>
      <c r="EF14" s="361"/>
      <c r="EG14" s="361"/>
      <c r="EH14" s="361"/>
      <c r="EI14" s="361"/>
      <c r="EJ14" s="361"/>
      <c r="EK14" s="361"/>
      <c r="EL14" s="361"/>
      <c r="EM14" s="361"/>
      <c r="EN14" s="361"/>
      <c r="EO14" s="361"/>
      <c r="EP14" s="361"/>
      <c r="EQ14" s="361"/>
      <c r="ER14" s="361"/>
      <c r="ES14" s="361"/>
      <c r="ET14" s="361"/>
      <c r="EU14" s="361"/>
      <c r="EV14" s="361"/>
      <c r="EW14" s="361"/>
      <c r="EX14" s="361"/>
      <c r="EY14" s="361"/>
      <c r="EZ14" s="362"/>
    </row>
    <row r="15" spans="2:156" ht="21.75" customHeight="1">
      <c r="B15" s="351" t="s">
        <v>79</v>
      </c>
      <c r="C15" s="352"/>
      <c r="D15" s="352"/>
      <c r="E15" s="352"/>
      <c r="F15" s="352"/>
      <c r="G15" s="353"/>
      <c r="H15" s="354" t="s">
        <v>80</v>
      </c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5"/>
      <c r="Y15" s="355"/>
      <c r="Z15" s="355"/>
      <c r="AA15" s="355"/>
      <c r="AB15" s="355"/>
      <c r="AC15" s="355"/>
      <c r="AD15" s="355"/>
      <c r="AE15" s="355"/>
      <c r="AF15" s="355"/>
      <c r="AG15" s="355"/>
      <c r="AH15" s="355"/>
      <c r="AI15" s="355"/>
      <c r="AJ15" s="355"/>
      <c r="AK15" s="355"/>
      <c r="AL15" s="355"/>
      <c r="AM15" s="355"/>
      <c r="AN15" s="355"/>
      <c r="AO15" s="356"/>
      <c r="AP15" s="345">
        <f>BH15+BZ15+CR15+DJ15</f>
        <v>23.0682732</v>
      </c>
      <c r="AQ15" s="346"/>
      <c r="AR15" s="346"/>
      <c r="AS15" s="346"/>
      <c r="AT15" s="346"/>
      <c r="AU15" s="346"/>
      <c r="AV15" s="346"/>
      <c r="AW15" s="346"/>
      <c r="AX15" s="347"/>
      <c r="AY15" s="345">
        <f>BQ15+CI15+DA15+DS15</f>
        <v>23.068640000000002</v>
      </c>
      <c r="AZ15" s="346"/>
      <c r="BA15" s="346"/>
      <c r="BB15" s="346"/>
      <c r="BC15" s="346"/>
      <c r="BD15" s="346"/>
      <c r="BE15" s="346"/>
      <c r="BF15" s="346"/>
      <c r="BG15" s="347"/>
      <c r="BH15" s="357">
        <v>0</v>
      </c>
      <c r="BI15" s="358"/>
      <c r="BJ15" s="358"/>
      <c r="BK15" s="358"/>
      <c r="BL15" s="358"/>
      <c r="BM15" s="358"/>
      <c r="BN15" s="358"/>
      <c r="BO15" s="358"/>
      <c r="BP15" s="359"/>
      <c r="BQ15" s="357">
        <v>1.03314</v>
      </c>
      <c r="BR15" s="358"/>
      <c r="BS15" s="358"/>
      <c r="BT15" s="358"/>
      <c r="BU15" s="358"/>
      <c r="BV15" s="358"/>
      <c r="BW15" s="358"/>
      <c r="BX15" s="358"/>
      <c r="BY15" s="359"/>
      <c r="BZ15" s="357">
        <f>3.516949+0.8559322+0.45763</f>
        <v>4.8305112</v>
      </c>
      <c r="CA15" s="358"/>
      <c r="CB15" s="358"/>
      <c r="CC15" s="358"/>
      <c r="CD15" s="358"/>
      <c r="CE15" s="358"/>
      <c r="CF15" s="358"/>
      <c r="CG15" s="358"/>
      <c r="CH15" s="359"/>
      <c r="CI15" s="357">
        <f>4.05485-BQ15</f>
        <v>3.02171</v>
      </c>
      <c r="CJ15" s="358"/>
      <c r="CK15" s="358"/>
      <c r="CL15" s="358"/>
      <c r="CM15" s="358"/>
      <c r="CN15" s="358"/>
      <c r="CO15" s="358"/>
      <c r="CP15" s="358"/>
      <c r="CQ15" s="359"/>
      <c r="CR15" s="357">
        <f>7.245762+3.647</f>
        <v>10.892762</v>
      </c>
      <c r="CS15" s="358"/>
      <c r="CT15" s="358"/>
      <c r="CU15" s="358"/>
      <c r="CV15" s="358"/>
      <c r="CW15" s="358"/>
      <c r="CX15" s="358"/>
      <c r="CY15" s="358"/>
      <c r="CZ15" s="359"/>
      <c r="DA15" s="357">
        <v>0</v>
      </c>
      <c r="DB15" s="358"/>
      <c r="DC15" s="358"/>
      <c r="DD15" s="358"/>
      <c r="DE15" s="358"/>
      <c r="DF15" s="358"/>
      <c r="DG15" s="358"/>
      <c r="DH15" s="358"/>
      <c r="DI15" s="359"/>
      <c r="DJ15" s="357">
        <v>7.345</v>
      </c>
      <c r="DK15" s="358"/>
      <c r="DL15" s="358"/>
      <c r="DM15" s="358"/>
      <c r="DN15" s="358"/>
      <c r="DO15" s="358"/>
      <c r="DP15" s="358"/>
      <c r="DQ15" s="358"/>
      <c r="DR15" s="359"/>
      <c r="DS15" s="357">
        <f>23.06864-BQ15-CI15</f>
        <v>19.01379</v>
      </c>
      <c r="DT15" s="358"/>
      <c r="DU15" s="358"/>
      <c r="DV15" s="358"/>
      <c r="DW15" s="358"/>
      <c r="DX15" s="358"/>
      <c r="DY15" s="358"/>
      <c r="DZ15" s="358"/>
      <c r="EA15" s="359"/>
      <c r="EB15" s="369"/>
      <c r="EC15" s="361"/>
      <c r="ED15" s="361"/>
      <c r="EE15" s="361"/>
      <c r="EF15" s="361"/>
      <c r="EG15" s="361"/>
      <c r="EH15" s="361"/>
      <c r="EI15" s="361"/>
      <c r="EJ15" s="361"/>
      <c r="EK15" s="361"/>
      <c r="EL15" s="361"/>
      <c r="EM15" s="361"/>
      <c r="EN15" s="361"/>
      <c r="EO15" s="361"/>
      <c r="EP15" s="361"/>
      <c r="EQ15" s="361"/>
      <c r="ER15" s="361"/>
      <c r="ES15" s="361"/>
      <c r="ET15" s="361"/>
      <c r="EU15" s="361"/>
      <c r="EV15" s="361"/>
      <c r="EW15" s="361"/>
      <c r="EX15" s="361"/>
      <c r="EY15" s="361"/>
      <c r="EZ15" s="362"/>
    </row>
    <row r="16" spans="2:156" ht="16.5" customHeight="1">
      <c r="B16" s="351" t="s">
        <v>81</v>
      </c>
      <c r="C16" s="352"/>
      <c r="D16" s="352"/>
      <c r="E16" s="352"/>
      <c r="F16" s="352"/>
      <c r="G16" s="353"/>
      <c r="H16" s="354" t="s">
        <v>82</v>
      </c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  <c r="V16" s="355"/>
      <c r="W16" s="355"/>
      <c r="X16" s="355"/>
      <c r="Y16" s="355"/>
      <c r="Z16" s="355"/>
      <c r="AA16" s="355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6"/>
      <c r="AP16" s="363">
        <f t="shared" si="1"/>
        <v>0</v>
      </c>
      <c r="AQ16" s="364"/>
      <c r="AR16" s="364"/>
      <c r="AS16" s="364"/>
      <c r="AT16" s="364"/>
      <c r="AU16" s="364"/>
      <c r="AV16" s="364"/>
      <c r="AW16" s="364"/>
      <c r="AX16" s="365"/>
      <c r="AY16" s="363">
        <f t="shared" si="0"/>
        <v>0</v>
      </c>
      <c r="AZ16" s="364"/>
      <c r="BA16" s="364"/>
      <c r="BB16" s="364"/>
      <c r="BC16" s="364"/>
      <c r="BD16" s="364"/>
      <c r="BE16" s="364"/>
      <c r="BF16" s="364"/>
      <c r="BG16" s="365"/>
      <c r="BH16" s="366"/>
      <c r="BI16" s="367"/>
      <c r="BJ16" s="367"/>
      <c r="BK16" s="367"/>
      <c r="BL16" s="367"/>
      <c r="BM16" s="367"/>
      <c r="BN16" s="367"/>
      <c r="BO16" s="367"/>
      <c r="BP16" s="368"/>
      <c r="BQ16" s="366"/>
      <c r="BR16" s="367"/>
      <c r="BS16" s="367"/>
      <c r="BT16" s="367"/>
      <c r="BU16" s="367"/>
      <c r="BV16" s="367"/>
      <c r="BW16" s="367"/>
      <c r="BX16" s="367"/>
      <c r="BY16" s="368"/>
      <c r="BZ16" s="366"/>
      <c r="CA16" s="367"/>
      <c r="CB16" s="367"/>
      <c r="CC16" s="367"/>
      <c r="CD16" s="367"/>
      <c r="CE16" s="367"/>
      <c r="CF16" s="367"/>
      <c r="CG16" s="367"/>
      <c r="CH16" s="368"/>
      <c r="CI16" s="366"/>
      <c r="CJ16" s="367"/>
      <c r="CK16" s="367"/>
      <c r="CL16" s="367"/>
      <c r="CM16" s="367"/>
      <c r="CN16" s="367"/>
      <c r="CO16" s="367"/>
      <c r="CP16" s="367"/>
      <c r="CQ16" s="368"/>
      <c r="CR16" s="366"/>
      <c r="CS16" s="367"/>
      <c r="CT16" s="367"/>
      <c r="CU16" s="367"/>
      <c r="CV16" s="367"/>
      <c r="CW16" s="367"/>
      <c r="CX16" s="367"/>
      <c r="CY16" s="367"/>
      <c r="CZ16" s="368"/>
      <c r="DA16" s="366"/>
      <c r="DB16" s="367"/>
      <c r="DC16" s="367"/>
      <c r="DD16" s="367"/>
      <c r="DE16" s="367"/>
      <c r="DF16" s="367"/>
      <c r="DG16" s="367"/>
      <c r="DH16" s="367"/>
      <c r="DI16" s="368"/>
      <c r="DJ16" s="366"/>
      <c r="DK16" s="367"/>
      <c r="DL16" s="367"/>
      <c r="DM16" s="367"/>
      <c r="DN16" s="367"/>
      <c r="DO16" s="367"/>
      <c r="DP16" s="367"/>
      <c r="DQ16" s="367"/>
      <c r="DR16" s="368"/>
      <c r="DS16" s="366"/>
      <c r="DT16" s="367"/>
      <c r="DU16" s="367"/>
      <c r="DV16" s="367"/>
      <c r="DW16" s="367"/>
      <c r="DX16" s="367"/>
      <c r="DY16" s="367"/>
      <c r="DZ16" s="367"/>
      <c r="EA16" s="368"/>
      <c r="EB16" s="360"/>
      <c r="EC16" s="361"/>
      <c r="ED16" s="361"/>
      <c r="EE16" s="361"/>
      <c r="EF16" s="361"/>
      <c r="EG16" s="361"/>
      <c r="EH16" s="361"/>
      <c r="EI16" s="361"/>
      <c r="EJ16" s="361"/>
      <c r="EK16" s="361"/>
      <c r="EL16" s="361"/>
      <c r="EM16" s="361"/>
      <c r="EN16" s="361"/>
      <c r="EO16" s="361"/>
      <c r="EP16" s="361"/>
      <c r="EQ16" s="361"/>
      <c r="ER16" s="361"/>
      <c r="ES16" s="361"/>
      <c r="ET16" s="361"/>
      <c r="EU16" s="361"/>
      <c r="EV16" s="361"/>
      <c r="EW16" s="361"/>
      <c r="EX16" s="361"/>
      <c r="EY16" s="361"/>
      <c r="EZ16" s="362"/>
    </row>
    <row r="17" spans="2:156" ht="17.25" customHeight="1">
      <c r="B17" s="351" t="s">
        <v>83</v>
      </c>
      <c r="C17" s="352"/>
      <c r="D17" s="352"/>
      <c r="E17" s="352"/>
      <c r="F17" s="352"/>
      <c r="G17" s="353"/>
      <c r="H17" s="354" t="s">
        <v>84</v>
      </c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  <c r="V17" s="355"/>
      <c r="W17" s="355"/>
      <c r="X17" s="355"/>
      <c r="Y17" s="355"/>
      <c r="Z17" s="355"/>
      <c r="AA17" s="355"/>
      <c r="AB17" s="355"/>
      <c r="AC17" s="355"/>
      <c r="AD17" s="355"/>
      <c r="AE17" s="355"/>
      <c r="AF17" s="355"/>
      <c r="AG17" s="355"/>
      <c r="AH17" s="355"/>
      <c r="AI17" s="355"/>
      <c r="AJ17" s="355"/>
      <c r="AK17" s="355"/>
      <c r="AL17" s="355"/>
      <c r="AM17" s="355"/>
      <c r="AN17" s="355"/>
      <c r="AO17" s="356"/>
      <c r="AP17" s="363">
        <f t="shared" si="1"/>
        <v>0</v>
      </c>
      <c r="AQ17" s="364"/>
      <c r="AR17" s="364"/>
      <c r="AS17" s="364"/>
      <c r="AT17" s="364"/>
      <c r="AU17" s="364"/>
      <c r="AV17" s="364"/>
      <c r="AW17" s="364"/>
      <c r="AX17" s="365"/>
      <c r="AY17" s="363">
        <f t="shared" si="0"/>
        <v>0</v>
      </c>
      <c r="AZ17" s="364"/>
      <c r="BA17" s="364"/>
      <c r="BB17" s="364"/>
      <c r="BC17" s="364"/>
      <c r="BD17" s="364"/>
      <c r="BE17" s="364"/>
      <c r="BF17" s="364"/>
      <c r="BG17" s="365"/>
      <c r="BH17" s="366"/>
      <c r="BI17" s="367"/>
      <c r="BJ17" s="367"/>
      <c r="BK17" s="367"/>
      <c r="BL17" s="367"/>
      <c r="BM17" s="367"/>
      <c r="BN17" s="367"/>
      <c r="BO17" s="367"/>
      <c r="BP17" s="368"/>
      <c r="BQ17" s="366"/>
      <c r="BR17" s="367"/>
      <c r="BS17" s="367"/>
      <c r="BT17" s="367"/>
      <c r="BU17" s="367"/>
      <c r="BV17" s="367"/>
      <c r="BW17" s="367"/>
      <c r="BX17" s="367"/>
      <c r="BY17" s="368"/>
      <c r="BZ17" s="366"/>
      <c r="CA17" s="367"/>
      <c r="CB17" s="367"/>
      <c r="CC17" s="367"/>
      <c r="CD17" s="367"/>
      <c r="CE17" s="367"/>
      <c r="CF17" s="367"/>
      <c r="CG17" s="367"/>
      <c r="CH17" s="368"/>
      <c r="CI17" s="366"/>
      <c r="CJ17" s="367"/>
      <c r="CK17" s="367"/>
      <c r="CL17" s="367"/>
      <c r="CM17" s="367"/>
      <c r="CN17" s="367"/>
      <c r="CO17" s="367"/>
      <c r="CP17" s="367"/>
      <c r="CQ17" s="368"/>
      <c r="CR17" s="366"/>
      <c r="CS17" s="367"/>
      <c r="CT17" s="367"/>
      <c r="CU17" s="367"/>
      <c r="CV17" s="367"/>
      <c r="CW17" s="367"/>
      <c r="CX17" s="367"/>
      <c r="CY17" s="367"/>
      <c r="CZ17" s="368"/>
      <c r="DA17" s="366"/>
      <c r="DB17" s="367"/>
      <c r="DC17" s="367"/>
      <c r="DD17" s="367"/>
      <c r="DE17" s="367"/>
      <c r="DF17" s="367"/>
      <c r="DG17" s="367"/>
      <c r="DH17" s="367"/>
      <c r="DI17" s="368"/>
      <c r="DJ17" s="366"/>
      <c r="DK17" s="367"/>
      <c r="DL17" s="367"/>
      <c r="DM17" s="367"/>
      <c r="DN17" s="367"/>
      <c r="DO17" s="367"/>
      <c r="DP17" s="367"/>
      <c r="DQ17" s="367"/>
      <c r="DR17" s="368"/>
      <c r="DS17" s="366"/>
      <c r="DT17" s="367"/>
      <c r="DU17" s="367"/>
      <c r="DV17" s="367"/>
      <c r="DW17" s="367"/>
      <c r="DX17" s="367"/>
      <c r="DY17" s="367"/>
      <c r="DZ17" s="367"/>
      <c r="EA17" s="368"/>
      <c r="EB17" s="360"/>
      <c r="EC17" s="361"/>
      <c r="ED17" s="361"/>
      <c r="EE17" s="361"/>
      <c r="EF17" s="361"/>
      <c r="EG17" s="361"/>
      <c r="EH17" s="361"/>
      <c r="EI17" s="361"/>
      <c r="EJ17" s="361"/>
      <c r="EK17" s="361"/>
      <c r="EL17" s="361"/>
      <c r="EM17" s="361"/>
      <c r="EN17" s="361"/>
      <c r="EO17" s="361"/>
      <c r="EP17" s="361"/>
      <c r="EQ17" s="361"/>
      <c r="ER17" s="361"/>
      <c r="ES17" s="361"/>
      <c r="ET17" s="361"/>
      <c r="EU17" s="361"/>
      <c r="EV17" s="361"/>
      <c r="EW17" s="361"/>
      <c r="EX17" s="361"/>
      <c r="EY17" s="361"/>
      <c r="EZ17" s="362"/>
    </row>
    <row r="18" spans="2:156" ht="21.75" customHeight="1">
      <c r="B18" s="351" t="s">
        <v>85</v>
      </c>
      <c r="C18" s="352"/>
      <c r="D18" s="352"/>
      <c r="E18" s="352"/>
      <c r="F18" s="352"/>
      <c r="G18" s="353"/>
      <c r="H18" s="354" t="s">
        <v>86</v>
      </c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5"/>
      <c r="AN18" s="355"/>
      <c r="AO18" s="356"/>
      <c r="AP18" s="363">
        <f t="shared" si="1"/>
        <v>0</v>
      </c>
      <c r="AQ18" s="364"/>
      <c r="AR18" s="364"/>
      <c r="AS18" s="364"/>
      <c r="AT18" s="364"/>
      <c r="AU18" s="364"/>
      <c r="AV18" s="364"/>
      <c r="AW18" s="364"/>
      <c r="AX18" s="365"/>
      <c r="AY18" s="363">
        <f t="shared" si="0"/>
        <v>0</v>
      </c>
      <c r="AZ18" s="364"/>
      <c r="BA18" s="364"/>
      <c r="BB18" s="364"/>
      <c r="BC18" s="364"/>
      <c r="BD18" s="364"/>
      <c r="BE18" s="364"/>
      <c r="BF18" s="364"/>
      <c r="BG18" s="365"/>
      <c r="BH18" s="366"/>
      <c r="BI18" s="367"/>
      <c r="BJ18" s="367"/>
      <c r="BK18" s="367"/>
      <c r="BL18" s="367"/>
      <c r="BM18" s="367"/>
      <c r="BN18" s="367"/>
      <c r="BO18" s="367"/>
      <c r="BP18" s="368"/>
      <c r="BQ18" s="366"/>
      <c r="BR18" s="367"/>
      <c r="BS18" s="367"/>
      <c r="BT18" s="367"/>
      <c r="BU18" s="367"/>
      <c r="BV18" s="367"/>
      <c r="BW18" s="367"/>
      <c r="BX18" s="367"/>
      <c r="BY18" s="368"/>
      <c r="BZ18" s="366"/>
      <c r="CA18" s="367"/>
      <c r="CB18" s="367"/>
      <c r="CC18" s="367"/>
      <c r="CD18" s="367"/>
      <c r="CE18" s="367"/>
      <c r="CF18" s="367"/>
      <c r="CG18" s="367"/>
      <c r="CH18" s="368"/>
      <c r="CI18" s="366"/>
      <c r="CJ18" s="367"/>
      <c r="CK18" s="367"/>
      <c r="CL18" s="367"/>
      <c r="CM18" s="367"/>
      <c r="CN18" s="367"/>
      <c r="CO18" s="367"/>
      <c r="CP18" s="367"/>
      <c r="CQ18" s="368"/>
      <c r="CR18" s="366"/>
      <c r="CS18" s="367"/>
      <c r="CT18" s="367"/>
      <c r="CU18" s="367"/>
      <c r="CV18" s="367"/>
      <c r="CW18" s="367"/>
      <c r="CX18" s="367"/>
      <c r="CY18" s="367"/>
      <c r="CZ18" s="368"/>
      <c r="DA18" s="357"/>
      <c r="DB18" s="367"/>
      <c r="DC18" s="367"/>
      <c r="DD18" s="367"/>
      <c r="DE18" s="367"/>
      <c r="DF18" s="367"/>
      <c r="DG18" s="367"/>
      <c r="DH18" s="367"/>
      <c r="DI18" s="368"/>
      <c r="DJ18" s="366"/>
      <c r="DK18" s="367"/>
      <c r="DL18" s="367"/>
      <c r="DM18" s="367"/>
      <c r="DN18" s="367"/>
      <c r="DO18" s="367"/>
      <c r="DP18" s="367"/>
      <c r="DQ18" s="367"/>
      <c r="DR18" s="368"/>
      <c r="DS18" s="366"/>
      <c r="DT18" s="367"/>
      <c r="DU18" s="367"/>
      <c r="DV18" s="367"/>
      <c r="DW18" s="367"/>
      <c r="DX18" s="367"/>
      <c r="DY18" s="367"/>
      <c r="DZ18" s="367"/>
      <c r="EA18" s="368"/>
      <c r="EB18" s="360"/>
      <c r="EC18" s="361"/>
      <c r="ED18" s="361"/>
      <c r="EE18" s="361"/>
      <c r="EF18" s="361"/>
      <c r="EG18" s="361"/>
      <c r="EH18" s="361"/>
      <c r="EI18" s="361"/>
      <c r="EJ18" s="361"/>
      <c r="EK18" s="361"/>
      <c r="EL18" s="361"/>
      <c r="EM18" s="361"/>
      <c r="EN18" s="361"/>
      <c r="EO18" s="361"/>
      <c r="EP18" s="361"/>
      <c r="EQ18" s="361"/>
      <c r="ER18" s="361"/>
      <c r="ES18" s="361"/>
      <c r="ET18" s="361"/>
      <c r="EU18" s="361"/>
      <c r="EV18" s="361"/>
      <c r="EW18" s="361"/>
      <c r="EX18" s="361"/>
      <c r="EY18" s="361"/>
      <c r="EZ18" s="362"/>
    </row>
    <row r="19" spans="2:156" ht="22.5" customHeight="1">
      <c r="B19" s="351" t="s">
        <v>87</v>
      </c>
      <c r="C19" s="352"/>
      <c r="D19" s="352"/>
      <c r="E19" s="352"/>
      <c r="F19" s="352"/>
      <c r="G19" s="353"/>
      <c r="H19" s="354" t="s">
        <v>88</v>
      </c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5"/>
      <c r="AN19" s="355"/>
      <c r="AO19" s="356"/>
      <c r="AP19" s="363">
        <f t="shared" si="1"/>
        <v>0</v>
      </c>
      <c r="AQ19" s="364"/>
      <c r="AR19" s="364"/>
      <c r="AS19" s="364"/>
      <c r="AT19" s="364"/>
      <c r="AU19" s="364"/>
      <c r="AV19" s="364"/>
      <c r="AW19" s="364"/>
      <c r="AX19" s="365"/>
      <c r="AY19" s="363">
        <f t="shared" si="0"/>
        <v>0</v>
      </c>
      <c r="AZ19" s="364"/>
      <c r="BA19" s="364"/>
      <c r="BB19" s="364"/>
      <c r="BC19" s="364"/>
      <c r="BD19" s="364"/>
      <c r="BE19" s="364"/>
      <c r="BF19" s="364"/>
      <c r="BG19" s="365"/>
      <c r="BH19" s="366"/>
      <c r="BI19" s="367"/>
      <c r="BJ19" s="367"/>
      <c r="BK19" s="367"/>
      <c r="BL19" s="367"/>
      <c r="BM19" s="367"/>
      <c r="BN19" s="367"/>
      <c r="BO19" s="367"/>
      <c r="BP19" s="368"/>
      <c r="BQ19" s="366"/>
      <c r="BR19" s="367"/>
      <c r="BS19" s="367"/>
      <c r="BT19" s="367"/>
      <c r="BU19" s="367"/>
      <c r="BV19" s="367"/>
      <c r="BW19" s="367"/>
      <c r="BX19" s="367"/>
      <c r="BY19" s="368"/>
      <c r="BZ19" s="366"/>
      <c r="CA19" s="367"/>
      <c r="CB19" s="367"/>
      <c r="CC19" s="367"/>
      <c r="CD19" s="367"/>
      <c r="CE19" s="367"/>
      <c r="CF19" s="367"/>
      <c r="CG19" s="367"/>
      <c r="CH19" s="368"/>
      <c r="CI19" s="366"/>
      <c r="CJ19" s="367"/>
      <c r="CK19" s="367"/>
      <c r="CL19" s="367"/>
      <c r="CM19" s="367"/>
      <c r="CN19" s="367"/>
      <c r="CO19" s="367"/>
      <c r="CP19" s="367"/>
      <c r="CQ19" s="368"/>
      <c r="CR19" s="366"/>
      <c r="CS19" s="367"/>
      <c r="CT19" s="367"/>
      <c r="CU19" s="367"/>
      <c r="CV19" s="367"/>
      <c r="CW19" s="367"/>
      <c r="CX19" s="367"/>
      <c r="CY19" s="367"/>
      <c r="CZ19" s="368"/>
      <c r="DA19" s="366"/>
      <c r="DB19" s="367"/>
      <c r="DC19" s="367"/>
      <c r="DD19" s="367"/>
      <c r="DE19" s="367"/>
      <c r="DF19" s="367"/>
      <c r="DG19" s="367"/>
      <c r="DH19" s="367"/>
      <c r="DI19" s="368"/>
      <c r="DJ19" s="366"/>
      <c r="DK19" s="367"/>
      <c r="DL19" s="367"/>
      <c r="DM19" s="367"/>
      <c r="DN19" s="367"/>
      <c r="DO19" s="367"/>
      <c r="DP19" s="367"/>
      <c r="DQ19" s="367"/>
      <c r="DR19" s="368"/>
      <c r="DS19" s="366"/>
      <c r="DT19" s="367"/>
      <c r="DU19" s="367"/>
      <c r="DV19" s="367"/>
      <c r="DW19" s="367"/>
      <c r="DX19" s="367"/>
      <c r="DY19" s="367"/>
      <c r="DZ19" s="367"/>
      <c r="EA19" s="368"/>
      <c r="EB19" s="360"/>
      <c r="EC19" s="361"/>
      <c r="ED19" s="361"/>
      <c r="EE19" s="361"/>
      <c r="EF19" s="361"/>
      <c r="EG19" s="361"/>
      <c r="EH19" s="361"/>
      <c r="EI19" s="361"/>
      <c r="EJ19" s="361"/>
      <c r="EK19" s="361"/>
      <c r="EL19" s="361"/>
      <c r="EM19" s="361"/>
      <c r="EN19" s="361"/>
      <c r="EO19" s="361"/>
      <c r="EP19" s="361"/>
      <c r="EQ19" s="361"/>
      <c r="ER19" s="361"/>
      <c r="ES19" s="361"/>
      <c r="ET19" s="361"/>
      <c r="EU19" s="361"/>
      <c r="EV19" s="361"/>
      <c r="EW19" s="361"/>
      <c r="EX19" s="361"/>
      <c r="EY19" s="361"/>
      <c r="EZ19" s="362"/>
    </row>
    <row r="20" spans="2:156" ht="18.75" customHeight="1">
      <c r="B20" s="351" t="s">
        <v>89</v>
      </c>
      <c r="C20" s="352"/>
      <c r="D20" s="352"/>
      <c r="E20" s="352"/>
      <c r="F20" s="352"/>
      <c r="G20" s="353"/>
      <c r="H20" s="354" t="s">
        <v>90</v>
      </c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  <c r="AC20" s="355"/>
      <c r="AD20" s="355"/>
      <c r="AE20" s="355"/>
      <c r="AF20" s="355"/>
      <c r="AG20" s="355"/>
      <c r="AH20" s="355"/>
      <c r="AI20" s="355"/>
      <c r="AJ20" s="355"/>
      <c r="AK20" s="355"/>
      <c r="AL20" s="355"/>
      <c r="AM20" s="355"/>
      <c r="AN20" s="355"/>
      <c r="AO20" s="356"/>
      <c r="AP20" s="363">
        <f t="shared" si="1"/>
        <v>0</v>
      </c>
      <c r="AQ20" s="364"/>
      <c r="AR20" s="364"/>
      <c r="AS20" s="364"/>
      <c r="AT20" s="364"/>
      <c r="AU20" s="364"/>
      <c r="AV20" s="364"/>
      <c r="AW20" s="364"/>
      <c r="AX20" s="365"/>
      <c r="AY20" s="363">
        <f t="shared" si="0"/>
        <v>0</v>
      </c>
      <c r="AZ20" s="364"/>
      <c r="BA20" s="364"/>
      <c r="BB20" s="364"/>
      <c r="BC20" s="364"/>
      <c r="BD20" s="364"/>
      <c r="BE20" s="364"/>
      <c r="BF20" s="364"/>
      <c r="BG20" s="365"/>
      <c r="BH20" s="366"/>
      <c r="BI20" s="367"/>
      <c r="BJ20" s="367"/>
      <c r="BK20" s="367"/>
      <c r="BL20" s="367"/>
      <c r="BM20" s="367"/>
      <c r="BN20" s="367"/>
      <c r="BO20" s="367"/>
      <c r="BP20" s="368"/>
      <c r="BQ20" s="366"/>
      <c r="BR20" s="367"/>
      <c r="BS20" s="367"/>
      <c r="BT20" s="367"/>
      <c r="BU20" s="367"/>
      <c r="BV20" s="367"/>
      <c r="BW20" s="367"/>
      <c r="BX20" s="367"/>
      <c r="BY20" s="368"/>
      <c r="BZ20" s="366"/>
      <c r="CA20" s="367"/>
      <c r="CB20" s="367"/>
      <c r="CC20" s="367"/>
      <c r="CD20" s="367"/>
      <c r="CE20" s="367"/>
      <c r="CF20" s="367"/>
      <c r="CG20" s="367"/>
      <c r="CH20" s="368"/>
      <c r="CI20" s="366"/>
      <c r="CJ20" s="367"/>
      <c r="CK20" s="367"/>
      <c r="CL20" s="367"/>
      <c r="CM20" s="367"/>
      <c r="CN20" s="367"/>
      <c r="CO20" s="367"/>
      <c r="CP20" s="367"/>
      <c r="CQ20" s="368"/>
      <c r="CR20" s="366"/>
      <c r="CS20" s="367"/>
      <c r="CT20" s="367"/>
      <c r="CU20" s="367"/>
      <c r="CV20" s="367"/>
      <c r="CW20" s="367"/>
      <c r="CX20" s="367"/>
      <c r="CY20" s="367"/>
      <c r="CZ20" s="368"/>
      <c r="DA20" s="366"/>
      <c r="DB20" s="367"/>
      <c r="DC20" s="367"/>
      <c r="DD20" s="367"/>
      <c r="DE20" s="367"/>
      <c r="DF20" s="367"/>
      <c r="DG20" s="367"/>
      <c r="DH20" s="367"/>
      <c r="DI20" s="368"/>
      <c r="DJ20" s="366"/>
      <c r="DK20" s="367"/>
      <c r="DL20" s="367"/>
      <c r="DM20" s="367"/>
      <c r="DN20" s="367"/>
      <c r="DO20" s="367"/>
      <c r="DP20" s="367"/>
      <c r="DQ20" s="367"/>
      <c r="DR20" s="368"/>
      <c r="DS20" s="366"/>
      <c r="DT20" s="367"/>
      <c r="DU20" s="367"/>
      <c r="DV20" s="367"/>
      <c r="DW20" s="367"/>
      <c r="DX20" s="367"/>
      <c r="DY20" s="367"/>
      <c r="DZ20" s="367"/>
      <c r="EA20" s="368"/>
      <c r="EB20" s="360"/>
      <c r="EC20" s="361"/>
      <c r="ED20" s="361"/>
      <c r="EE20" s="361"/>
      <c r="EF20" s="361"/>
      <c r="EG20" s="361"/>
      <c r="EH20" s="361"/>
      <c r="EI20" s="361"/>
      <c r="EJ20" s="361"/>
      <c r="EK20" s="361"/>
      <c r="EL20" s="361"/>
      <c r="EM20" s="361"/>
      <c r="EN20" s="361"/>
      <c r="EO20" s="361"/>
      <c r="EP20" s="361"/>
      <c r="EQ20" s="361"/>
      <c r="ER20" s="361"/>
      <c r="ES20" s="361"/>
      <c r="ET20" s="361"/>
      <c r="EU20" s="361"/>
      <c r="EV20" s="361"/>
      <c r="EW20" s="361"/>
      <c r="EX20" s="361"/>
      <c r="EY20" s="361"/>
      <c r="EZ20" s="362"/>
    </row>
    <row r="21" spans="2:156" ht="18" customHeight="1">
      <c r="B21" s="351" t="s">
        <v>91</v>
      </c>
      <c r="C21" s="352"/>
      <c r="D21" s="352"/>
      <c r="E21" s="352"/>
      <c r="F21" s="352"/>
      <c r="G21" s="353"/>
      <c r="H21" s="354" t="s">
        <v>92</v>
      </c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6"/>
      <c r="AP21" s="363">
        <f t="shared" si="1"/>
        <v>0</v>
      </c>
      <c r="AQ21" s="364"/>
      <c r="AR21" s="364"/>
      <c r="AS21" s="364"/>
      <c r="AT21" s="364"/>
      <c r="AU21" s="364"/>
      <c r="AV21" s="364"/>
      <c r="AW21" s="364"/>
      <c r="AX21" s="365"/>
      <c r="AY21" s="363">
        <f t="shared" si="0"/>
        <v>0</v>
      </c>
      <c r="AZ21" s="364"/>
      <c r="BA21" s="364"/>
      <c r="BB21" s="364"/>
      <c r="BC21" s="364"/>
      <c r="BD21" s="364"/>
      <c r="BE21" s="364"/>
      <c r="BF21" s="364"/>
      <c r="BG21" s="365"/>
      <c r="BH21" s="366"/>
      <c r="BI21" s="367"/>
      <c r="BJ21" s="367"/>
      <c r="BK21" s="367"/>
      <c r="BL21" s="367"/>
      <c r="BM21" s="367"/>
      <c r="BN21" s="367"/>
      <c r="BO21" s="367"/>
      <c r="BP21" s="368"/>
      <c r="BQ21" s="366"/>
      <c r="BR21" s="367"/>
      <c r="BS21" s="367"/>
      <c r="BT21" s="367"/>
      <c r="BU21" s="367"/>
      <c r="BV21" s="367"/>
      <c r="BW21" s="367"/>
      <c r="BX21" s="367"/>
      <c r="BY21" s="368"/>
      <c r="BZ21" s="366"/>
      <c r="CA21" s="367"/>
      <c r="CB21" s="367"/>
      <c r="CC21" s="367"/>
      <c r="CD21" s="367"/>
      <c r="CE21" s="367"/>
      <c r="CF21" s="367"/>
      <c r="CG21" s="367"/>
      <c r="CH21" s="368"/>
      <c r="CI21" s="366"/>
      <c r="CJ21" s="367"/>
      <c r="CK21" s="367"/>
      <c r="CL21" s="367"/>
      <c r="CM21" s="367"/>
      <c r="CN21" s="367"/>
      <c r="CO21" s="367"/>
      <c r="CP21" s="367"/>
      <c r="CQ21" s="368"/>
      <c r="CR21" s="366"/>
      <c r="CS21" s="367"/>
      <c r="CT21" s="367"/>
      <c r="CU21" s="367"/>
      <c r="CV21" s="367"/>
      <c r="CW21" s="367"/>
      <c r="CX21" s="367"/>
      <c r="CY21" s="367"/>
      <c r="CZ21" s="368"/>
      <c r="DA21" s="366"/>
      <c r="DB21" s="367"/>
      <c r="DC21" s="367"/>
      <c r="DD21" s="367"/>
      <c r="DE21" s="367"/>
      <c r="DF21" s="367"/>
      <c r="DG21" s="367"/>
      <c r="DH21" s="367"/>
      <c r="DI21" s="368"/>
      <c r="DJ21" s="366"/>
      <c r="DK21" s="367"/>
      <c r="DL21" s="367"/>
      <c r="DM21" s="367"/>
      <c r="DN21" s="367"/>
      <c r="DO21" s="367"/>
      <c r="DP21" s="367"/>
      <c r="DQ21" s="367"/>
      <c r="DR21" s="368"/>
      <c r="DS21" s="366"/>
      <c r="DT21" s="367"/>
      <c r="DU21" s="367"/>
      <c r="DV21" s="367"/>
      <c r="DW21" s="367"/>
      <c r="DX21" s="367"/>
      <c r="DY21" s="367"/>
      <c r="DZ21" s="367"/>
      <c r="EA21" s="368"/>
      <c r="EB21" s="360"/>
      <c r="EC21" s="361"/>
      <c r="ED21" s="361"/>
      <c r="EE21" s="361"/>
      <c r="EF21" s="361"/>
      <c r="EG21" s="361"/>
      <c r="EH21" s="361"/>
      <c r="EI21" s="361"/>
      <c r="EJ21" s="361"/>
      <c r="EK21" s="361"/>
      <c r="EL21" s="361"/>
      <c r="EM21" s="361"/>
      <c r="EN21" s="361"/>
      <c r="EO21" s="361"/>
      <c r="EP21" s="361"/>
      <c r="EQ21" s="361"/>
      <c r="ER21" s="361"/>
      <c r="ES21" s="361"/>
      <c r="ET21" s="361"/>
      <c r="EU21" s="361"/>
      <c r="EV21" s="361"/>
      <c r="EW21" s="361"/>
      <c r="EX21" s="361"/>
      <c r="EY21" s="361"/>
      <c r="EZ21" s="362"/>
    </row>
    <row r="22" spans="2:156" ht="10.5" customHeight="1" thickBot="1">
      <c r="B22" s="370" t="s">
        <v>93</v>
      </c>
      <c r="C22" s="371"/>
      <c r="D22" s="371"/>
      <c r="E22" s="371"/>
      <c r="F22" s="371"/>
      <c r="G22" s="372"/>
      <c r="H22" s="373" t="s">
        <v>94</v>
      </c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5"/>
      <c r="AP22" s="376">
        <f t="shared" si="1"/>
        <v>0</v>
      </c>
      <c r="AQ22" s="377"/>
      <c r="AR22" s="377"/>
      <c r="AS22" s="377"/>
      <c r="AT22" s="377"/>
      <c r="AU22" s="377"/>
      <c r="AV22" s="377"/>
      <c r="AW22" s="377"/>
      <c r="AX22" s="378"/>
      <c r="AY22" s="376">
        <f t="shared" si="0"/>
        <v>0</v>
      </c>
      <c r="AZ22" s="377"/>
      <c r="BA22" s="377"/>
      <c r="BB22" s="377"/>
      <c r="BC22" s="377"/>
      <c r="BD22" s="377"/>
      <c r="BE22" s="377"/>
      <c r="BF22" s="377"/>
      <c r="BG22" s="378"/>
      <c r="BH22" s="379"/>
      <c r="BI22" s="380"/>
      <c r="BJ22" s="380"/>
      <c r="BK22" s="380"/>
      <c r="BL22" s="380"/>
      <c r="BM22" s="380"/>
      <c r="BN22" s="380"/>
      <c r="BO22" s="380"/>
      <c r="BP22" s="381"/>
      <c r="BQ22" s="379"/>
      <c r="BR22" s="380"/>
      <c r="BS22" s="380"/>
      <c r="BT22" s="380"/>
      <c r="BU22" s="380"/>
      <c r="BV22" s="380"/>
      <c r="BW22" s="380"/>
      <c r="BX22" s="380"/>
      <c r="BY22" s="381"/>
      <c r="BZ22" s="379"/>
      <c r="CA22" s="380"/>
      <c r="CB22" s="380"/>
      <c r="CC22" s="380"/>
      <c r="CD22" s="380"/>
      <c r="CE22" s="380"/>
      <c r="CF22" s="380"/>
      <c r="CG22" s="380"/>
      <c r="CH22" s="381"/>
      <c r="CI22" s="379"/>
      <c r="CJ22" s="380"/>
      <c r="CK22" s="380"/>
      <c r="CL22" s="380"/>
      <c r="CM22" s="380"/>
      <c r="CN22" s="380"/>
      <c r="CO22" s="380"/>
      <c r="CP22" s="380"/>
      <c r="CQ22" s="381"/>
      <c r="CR22" s="379"/>
      <c r="CS22" s="380"/>
      <c r="CT22" s="380"/>
      <c r="CU22" s="380"/>
      <c r="CV22" s="380"/>
      <c r="CW22" s="380"/>
      <c r="CX22" s="380"/>
      <c r="CY22" s="380"/>
      <c r="CZ22" s="381"/>
      <c r="DA22" s="379"/>
      <c r="DB22" s="380"/>
      <c r="DC22" s="380"/>
      <c r="DD22" s="380"/>
      <c r="DE22" s="380"/>
      <c r="DF22" s="380"/>
      <c r="DG22" s="380"/>
      <c r="DH22" s="380"/>
      <c r="DI22" s="381"/>
      <c r="DJ22" s="379"/>
      <c r="DK22" s="380"/>
      <c r="DL22" s="380"/>
      <c r="DM22" s="380"/>
      <c r="DN22" s="380"/>
      <c r="DO22" s="380"/>
      <c r="DP22" s="380"/>
      <c r="DQ22" s="380"/>
      <c r="DR22" s="381"/>
      <c r="DS22" s="379"/>
      <c r="DT22" s="380"/>
      <c r="DU22" s="380"/>
      <c r="DV22" s="380"/>
      <c r="DW22" s="380"/>
      <c r="DX22" s="380"/>
      <c r="DY22" s="380"/>
      <c r="DZ22" s="380"/>
      <c r="EA22" s="381"/>
      <c r="EB22" s="382"/>
      <c r="EC22" s="383"/>
      <c r="ED22" s="383"/>
      <c r="EE22" s="383"/>
      <c r="EF22" s="383"/>
      <c r="EG22" s="383"/>
      <c r="EH22" s="383"/>
      <c r="EI22" s="383"/>
      <c r="EJ22" s="383"/>
      <c r="EK22" s="383"/>
      <c r="EL22" s="383"/>
      <c r="EM22" s="383"/>
      <c r="EN22" s="383"/>
      <c r="EO22" s="383"/>
      <c r="EP22" s="383"/>
      <c r="EQ22" s="383"/>
      <c r="ER22" s="383"/>
      <c r="ES22" s="383"/>
      <c r="ET22" s="383"/>
      <c r="EU22" s="383"/>
      <c r="EV22" s="383"/>
      <c r="EW22" s="383"/>
      <c r="EX22" s="383"/>
      <c r="EY22" s="383"/>
      <c r="EZ22" s="384"/>
    </row>
    <row r="23" spans="2:156" ht="10.5" customHeight="1">
      <c r="B23" s="385" t="s">
        <v>95</v>
      </c>
      <c r="C23" s="386"/>
      <c r="D23" s="386"/>
      <c r="E23" s="386"/>
      <c r="F23" s="386"/>
      <c r="G23" s="387"/>
      <c r="H23" s="388" t="s">
        <v>96</v>
      </c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90"/>
      <c r="AP23" s="363">
        <f t="shared" si="1"/>
        <v>0</v>
      </c>
      <c r="AQ23" s="364"/>
      <c r="AR23" s="364"/>
      <c r="AS23" s="364"/>
      <c r="AT23" s="364"/>
      <c r="AU23" s="364"/>
      <c r="AV23" s="364"/>
      <c r="AW23" s="364"/>
      <c r="AX23" s="365"/>
      <c r="AY23" s="363">
        <f t="shared" si="0"/>
        <v>0</v>
      </c>
      <c r="AZ23" s="364"/>
      <c r="BA23" s="364"/>
      <c r="BB23" s="364"/>
      <c r="BC23" s="364"/>
      <c r="BD23" s="364"/>
      <c r="BE23" s="364"/>
      <c r="BF23" s="364"/>
      <c r="BG23" s="365"/>
      <c r="BH23" s="391"/>
      <c r="BI23" s="392"/>
      <c r="BJ23" s="392"/>
      <c r="BK23" s="392"/>
      <c r="BL23" s="392"/>
      <c r="BM23" s="392"/>
      <c r="BN23" s="392"/>
      <c r="BO23" s="392"/>
      <c r="BP23" s="393"/>
      <c r="BQ23" s="391"/>
      <c r="BR23" s="392"/>
      <c r="BS23" s="392"/>
      <c r="BT23" s="392"/>
      <c r="BU23" s="392"/>
      <c r="BV23" s="392"/>
      <c r="BW23" s="392"/>
      <c r="BX23" s="392"/>
      <c r="BY23" s="393"/>
      <c r="BZ23" s="391"/>
      <c r="CA23" s="392"/>
      <c r="CB23" s="392"/>
      <c r="CC23" s="392"/>
      <c r="CD23" s="392"/>
      <c r="CE23" s="392"/>
      <c r="CF23" s="392"/>
      <c r="CG23" s="392"/>
      <c r="CH23" s="393"/>
      <c r="CI23" s="391"/>
      <c r="CJ23" s="392"/>
      <c r="CK23" s="392"/>
      <c r="CL23" s="392"/>
      <c r="CM23" s="392"/>
      <c r="CN23" s="392"/>
      <c r="CO23" s="392"/>
      <c r="CP23" s="392"/>
      <c r="CQ23" s="393"/>
      <c r="CR23" s="391"/>
      <c r="CS23" s="392"/>
      <c r="CT23" s="392"/>
      <c r="CU23" s="392"/>
      <c r="CV23" s="392"/>
      <c r="CW23" s="392"/>
      <c r="CX23" s="392"/>
      <c r="CY23" s="392"/>
      <c r="CZ23" s="393"/>
      <c r="DA23" s="391"/>
      <c r="DB23" s="392"/>
      <c r="DC23" s="392"/>
      <c r="DD23" s="392"/>
      <c r="DE23" s="392"/>
      <c r="DF23" s="392"/>
      <c r="DG23" s="392"/>
      <c r="DH23" s="392"/>
      <c r="DI23" s="393"/>
      <c r="DJ23" s="391"/>
      <c r="DK23" s="392"/>
      <c r="DL23" s="392"/>
      <c r="DM23" s="392"/>
      <c r="DN23" s="392"/>
      <c r="DO23" s="392"/>
      <c r="DP23" s="392"/>
      <c r="DQ23" s="392"/>
      <c r="DR23" s="393"/>
      <c r="DS23" s="391"/>
      <c r="DT23" s="392"/>
      <c r="DU23" s="392"/>
      <c r="DV23" s="392"/>
      <c r="DW23" s="392"/>
      <c r="DX23" s="392"/>
      <c r="DY23" s="392"/>
      <c r="DZ23" s="392"/>
      <c r="EA23" s="393"/>
      <c r="EB23" s="394"/>
      <c r="EC23" s="395"/>
      <c r="ED23" s="395"/>
      <c r="EE23" s="395"/>
      <c r="EF23" s="395"/>
      <c r="EG23" s="395"/>
      <c r="EH23" s="395"/>
      <c r="EI23" s="395"/>
      <c r="EJ23" s="395"/>
      <c r="EK23" s="395"/>
      <c r="EL23" s="395"/>
      <c r="EM23" s="395"/>
      <c r="EN23" s="395"/>
      <c r="EO23" s="395"/>
      <c r="EP23" s="395"/>
      <c r="EQ23" s="395"/>
      <c r="ER23" s="395"/>
      <c r="ES23" s="395"/>
      <c r="ET23" s="395"/>
      <c r="EU23" s="395"/>
      <c r="EV23" s="395"/>
      <c r="EW23" s="395"/>
      <c r="EX23" s="395"/>
      <c r="EY23" s="395"/>
      <c r="EZ23" s="396"/>
    </row>
    <row r="24" spans="2:156" ht="10.5" customHeight="1">
      <c r="B24" s="351" t="s">
        <v>97</v>
      </c>
      <c r="C24" s="352"/>
      <c r="D24" s="352"/>
      <c r="E24" s="352"/>
      <c r="F24" s="352"/>
      <c r="G24" s="353"/>
      <c r="H24" s="354" t="s">
        <v>98</v>
      </c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6"/>
      <c r="AP24" s="363">
        <f t="shared" si="1"/>
        <v>0</v>
      </c>
      <c r="AQ24" s="364"/>
      <c r="AR24" s="364"/>
      <c r="AS24" s="364"/>
      <c r="AT24" s="364"/>
      <c r="AU24" s="364"/>
      <c r="AV24" s="364"/>
      <c r="AW24" s="364"/>
      <c r="AX24" s="365"/>
      <c r="AY24" s="363">
        <f t="shared" si="0"/>
        <v>0</v>
      </c>
      <c r="AZ24" s="364"/>
      <c r="BA24" s="364"/>
      <c r="BB24" s="364"/>
      <c r="BC24" s="364"/>
      <c r="BD24" s="364"/>
      <c r="BE24" s="364"/>
      <c r="BF24" s="364"/>
      <c r="BG24" s="365"/>
      <c r="BH24" s="366"/>
      <c r="BI24" s="367"/>
      <c r="BJ24" s="367"/>
      <c r="BK24" s="367"/>
      <c r="BL24" s="367"/>
      <c r="BM24" s="367"/>
      <c r="BN24" s="367"/>
      <c r="BO24" s="367"/>
      <c r="BP24" s="368"/>
      <c r="BQ24" s="366"/>
      <c r="BR24" s="367"/>
      <c r="BS24" s="367"/>
      <c r="BT24" s="367"/>
      <c r="BU24" s="367"/>
      <c r="BV24" s="367"/>
      <c r="BW24" s="367"/>
      <c r="BX24" s="367"/>
      <c r="BY24" s="368"/>
      <c r="BZ24" s="366"/>
      <c r="CA24" s="367"/>
      <c r="CB24" s="367"/>
      <c r="CC24" s="367"/>
      <c r="CD24" s="367"/>
      <c r="CE24" s="367"/>
      <c r="CF24" s="367"/>
      <c r="CG24" s="367"/>
      <c r="CH24" s="368"/>
      <c r="CI24" s="366"/>
      <c r="CJ24" s="367"/>
      <c r="CK24" s="367"/>
      <c r="CL24" s="367"/>
      <c r="CM24" s="367"/>
      <c r="CN24" s="367"/>
      <c r="CO24" s="367"/>
      <c r="CP24" s="367"/>
      <c r="CQ24" s="368"/>
      <c r="CR24" s="366"/>
      <c r="CS24" s="367"/>
      <c r="CT24" s="367"/>
      <c r="CU24" s="367"/>
      <c r="CV24" s="367"/>
      <c r="CW24" s="367"/>
      <c r="CX24" s="367"/>
      <c r="CY24" s="367"/>
      <c r="CZ24" s="368"/>
      <c r="DA24" s="366"/>
      <c r="DB24" s="367"/>
      <c r="DC24" s="367"/>
      <c r="DD24" s="367"/>
      <c r="DE24" s="367"/>
      <c r="DF24" s="367"/>
      <c r="DG24" s="367"/>
      <c r="DH24" s="367"/>
      <c r="DI24" s="368"/>
      <c r="DJ24" s="366"/>
      <c r="DK24" s="367"/>
      <c r="DL24" s="367"/>
      <c r="DM24" s="367"/>
      <c r="DN24" s="367"/>
      <c r="DO24" s="367"/>
      <c r="DP24" s="367"/>
      <c r="DQ24" s="367"/>
      <c r="DR24" s="368"/>
      <c r="DS24" s="366"/>
      <c r="DT24" s="367"/>
      <c r="DU24" s="367"/>
      <c r="DV24" s="367"/>
      <c r="DW24" s="367"/>
      <c r="DX24" s="367"/>
      <c r="DY24" s="367"/>
      <c r="DZ24" s="367"/>
      <c r="EA24" s="368"/>
      <c r="EB24" s="360"/>
      <c r="EC24" s="361"/>
      <c r="ED24" s="361"/>
      <c r="EE24" s="361"/>
      <c r="EF24" s="361"/>
      <c r="EG24" s="361"/>
      <c r="EH24" s="361"/>
      <c r="EI24" s="361"/>
      <c r="EJ24" s="361"/>
      <c r="EK24" s="361"/>
      <c r="EL24" s="361"/>
      <c r="EM24" s="361"/>
      <c r="EN24" s="361"/>
      <c r="EO24" s="361"/>
      <c r="EP24" s="361"/>
      <c r="EQ24" s="361"/>
      <c r="ER24" s="361"/>
      <c r="ES24" s="361"/>
      <c r="ET24" s="361"/>
      <c r="EU24" s="361"/>
      <c r="EV24" s="361"/>
      <c r="EW24" s="361"/>
      <c r="EX24" s="361"/>
      <c r="EY24" s="361"/>
      <c r="EZ24" s="362"/>
    </row>
    <row r="25" spans="2:156" ht="10.5" customHeight="1">
      <c r="B25" s="351" t="s">
        <v>99</v>
      </c>
      <c r="C25" s="352"/>
      <c r="D25" s="352"/>
      <c r="E25" s="352"/>
      <c r="F25" s="352"/>
      <c r="G25" s="353"/>
      <c r="H25" s="354" t="s">
        <v>100</v>
      </c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6"/>
      <c r="AP25" s="363">
        <f t="shared" si="1"/>
        <v>0</v>
      </c>
      <c r="AQ25" s="364"/>
      <c r="AR25" s="364"/>
      <c r="AS25" s="364"/>
      <c r="AT25" s="364"/>
      <c r="AU25" s="364"/>
      <c r="AV25" s="364"/>
      <c r="AW25" s="364"/>
      <c r="AX25" s="365"/>
      <c r="AY25" s="363">
        <f t="shared" si="0"/>
        <v>0</v>
      </c>
      <c r="AZ25" s="364"/>
      <c r="BA25" s="364"/>
      <c r="BB25" s="364"/>
      <c r="BC25" s="364"/>
      <c r="BD25" s="364"/>
      <c r="BE25" s="364"/>
      <c r="BF25" s="364"/>
      <c r="BG25" s="365"/>
      <c r="BH25" s="366"/>
      <c r="BI25" s="367"/>
      <c r="BJ25" s="367"/>
      <c r="BK25" s="367"/>
      <c r="BL25" s="367"/>
      <c r="BM25" s="367"/>
      <c r="BN25" s="367"/>
      <c r="BO25" s="367"/>
      <c r="BP25" s="368"/>
      <c r="BQ25" s="366"/>
      <c r="BR25" s="367"/>
      <c r="BS25" s="367"/>
      <c r="BT25" s="367"/>
      <c r="BU25" s="367"/>
      <c r="BV25" s="367"/>
      <c r="BW25" s="367"/>
      <c r="BX25" s="367"/>
      <c r="BY25" s="368"/>
      <c r="BZ25" s="366"/>
      <c r="CA25" s="367"/>
      <c r="CB25" s="367"/>
      <c r="CC25" s="367"/>
      <c r="CD25" s="367"/>
      <c r="CE25" s="367"/>
      <c r="CF25" s="367"/>
      <c r="CG25" s="367"/>
      <c r="CH25" s="368"/>
      <c r="CI25" s="366"/>
      <c r="CJ25" s="367"/>
      <c r="CK25" s="367"/>
      <c r="CL25" s="367"/>
      <c r="CM25" s="367"/>
      <c r="CN25" s="367"/>
      <c r="CO25" s="367"/>
      <c r="CP25" s="367"/>
      <c r="CQ25" s="368"/>
      <c r="CR25" s="366"/>
      <c r="CS25" s="367"/>
      <c r="CT25" s="367"/>
      <c r="CU25" s="367"/>
      <c r="CV25" s="367"/>
      <c r="CW25" s="367"/>
      <c r="CX25" s="367"/>
      <c r="CY25" s="367"/>
      <c r="CZ25" s="368"/>
      <c r="DA25" s="366"/>
      <c r="DB25" s="367"/>
      <c r="DC25" s="367"/>
      <c r="DD25" s="367"/>
      <c r="DE25" s="367"/>
      <c r="DF25" s="367"/>
      <c r="DG25" s="367"/>
      <c r="DH25" s="367"/>
      <c r="DI25" s="368"/>
      <c r="DJ25" s="366"/>
      <c r="DK25" s="367"/>
      <c r="DL25" s="367"/>
      <c r="DM25" s="367"/>
      <c r="DN25" s="367"/>
      <c r="DO25" s="367"/>
      <c r="DP25" s="367"/>
      <c r="DQ25" s="367"/>
      <c r="DR25" s="368"/>
      <c r="DS25" s="366"/>
      <c r="DT25" s="367"/>
      <c r="DU25" s="367"/>
      <c r="DV25" s="367"/>
      <c r="DW25" s="367"/>
      <c r="DX25" s="367"/>
      <c r="DY25" s="367"/>
      <c r="DZ25" s="367"/>
      <c r="EA25" s="368"/>
      <c r="EB25" s="360"/>
      <c r="EC25" s="361"/>
      <c r="ED25" s="361"/>
      <c r="EE25" s="361"/>
      <c r="EF25" s="361"/>
      <c r="EG25" s="361"/>
      <c r="EH25" s="361"/>
      <c r="EI25" s="361"/>
      <c r="EJ25" s="361"/>
      <c r="EK25" s="361"/>
      <c r="EL25" s="361"/>
      <c r="EM25" s="361"/>
      <c r="EN25" s="361"/>
      <c r="EO25" s="361"/>
      <c r="EP25" s="361"/>
      <c r="EQ25" s="361"/>
      <c r="ER25" s="361"/>
      <c r="ES25" s="361"/>
      <c r="ET25" s="361"/>
      <c r="EU25" s="361"/>
      <c r="EV25" s="361"/>
      <c r="EW25" s="361"/>
      <c r="EX25" s="361"/>
      <c r="EY25" s="361"/>
      <c r="EZ25" s="362"/>
    </row>
    <row r="26" spans="2:156" ht="10.5" customHeight="1">
      <c r="B26" s="351" t="s">
        <v>101</v>
      </c>
      <c r="C26" s="352"/>
      <c r="D26" s="352"/>
      <c r="E26" s="352"/>
      <c r="F26" s="352"/>
      <c r="G26" s="353"/>
      <c r="H26" s="354" t="s">
        <v>102</v>
      </c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355"/>
      <c r="AB26" s="355"/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6"/>
      <c r="AP26" s="363">
        <f t="shared" si="1"/>
        <v>0</v>
      </c>
      <c r="AQ26" s="364"/>
      <c r="AR26" s="364"/>
      <c r="AS26" s="364"/>
      <c r="AT26" s="364"/>
      <c r="AU26" s="364"/>
      <c r="AV26" s="364"/>
      <c r="AW26" s="364"/>
      <c r="AX26" s="365"/>
      <c r="AY26" s="363">
        <f t="shared" si="0"/>
        <v>0</v>
      </c>
      <c r="AZ26" s="364"/>
      <c r="BA26" s="364"/>
      <c r="BB26" s="364"/>
      <c r="BC26" s="364"/>
      <c r="BD26" s="364"/>
      <c r="BE26" s="364"/>
      <c r="BF26" s="364"/>
      <c r="BG26" s="365"/>
      <c r="BH26" s="366"/>
      <c r="BI26" s="367"/>
      <c r="BJ26" s="367"/>
      <c r="BK26" s="367"/>
      <c r="BL26" s="367"/>
      <c r="BM26" s="367"/>
      <c r="BN26" s="367"/>
      <c r="BO26" s="367"/>
      <c r="BP26" s="368"/>
      <c r="BQ26" s="366"/>
      <c r="BR26" s="367"/>
      <c r="BS26" s="367"/>
      <c r="BT26" s="367"/>
      <c r="BU26" s="367"/>
      <c r="BV26" s="367"/>
      <c r="BW26" s="367"/>
      <c r="BX26" s="367"/>
      <c r="BY26" s="368"/>
      <c r="BZ26" s="366"/>
      <c r="CA26" s="367"/>
      <c r="CB26" s="367"/>
      <c r="CC26" s="367"/>
      <c r="CD26" s="367"/>
      <c r="CE26" s="367"/>
      <c r="CF26" s="367"/>
      <c r="CG26" s="367"/>
      <c r="CH26" s="368"/>
      <c r="CI26" s="366"/>
      <c r="CJ26" s="367"/>
      <c r="CK26" s="367"/>
      <c r="CL26" s="367"/>
      <c r="CM26" s="367"/>
      <c r="CN26" s="367"/>
      <c r="CO26" s="367"/>
      <c r="CP26" s="367"/>
      <c r="CQ26" s="368"/>
      <c r="CR26" s="366"/>
      <c r="CS26" s="367"/>
      <c r="CT26" s="367"/>
      <c r="CU26" s="367"/>
      <c r="CV26" s="367"/>
      <c r="CW26" s="367"/>
      <c r="CX26" s="367"/>
      <c r="CY26" s="367"/>
      <c r="CZ26" s="368"/>
      <c r="DA26" s="366"/>
      <c r="DB26" s="367"/>
      <c r="DC26" s="367"/>
      <c r="DD26" s="367"/>
      <c r="DE26" s="367"/>
      <c r="DF26" s="367"/>
      <c r="DG26" s="367"/>
      <c r="DH26" s="367"/>
      <c r="DI26" s="368"/>
      <c r="DJ26" s="366"/>
      <c r="DK26" s="367"/>
      <c r="DL26" s="367"/>
      <c r="DM26" s="367"/>
      <c r="DN26" s="367"/>
      <c r="DO26" s="367"/>
      <c r="DP26" s="367"/>
      <c r="DQ26" s="367"/>
      <c r="DR26" s="368"/>
      <c r="DS26" s="366"/>
      <c r="DT26" s="367"/>
      <c r="DU26" s="367"/>
      <c r="DV26" s="367"/>
      <c r="DW26" s="367"/>
      <c r="DX26" s="367"/>
      <c r="DY26" s="367"/>
      <c r="DZ26" s="367"/>
      <c r="EA26" s="368"/>
      <c r="EB26" s="360"/>
      <c r="EC26" s="361"/>
      <c r="ED26" s="361"/>
      <c r="EE26" s="361"/>
      <c r="EF26" s="361"/>
      <c r="EG26" s="361"/>
      <c r="EH26" s="361"/>
      <c r="EI26" s="361"/>
      <c r="EJ26" s="361"/>
      <c r="EK26" s="361"/>
      <c r="EL26" s="361"/>
      <c r="EM26" s="361"/>
      <c r="EN26" s="361"/>
      <c r="EO26" s="361"/>
      <c r="EP26" s="361"/>
      <c r="EQ26" s="361"/>
      <c r="ER26" s="361"/>
      <c r="ES26" s="361"/>
      <c r="ET26" s="361"/>
      <c r="EU26" s="361"/>
      <c r="EV26" s="361"/>
      <c r="EW26" s="361"/>
      <c r="EX26" s="361"/>
      <c r="EY26" s="361"/>
      <c r="EZ26" s="362"/>
    </row>
    <row r="27" spans="2:156" ht="10.5" customHeight="1">
      <c r="B27" s="351" t="s">
        <v>103</v>
      </c>
      <c r="C27" s="352"/>
      <c r="D27" s="352"/>
      <c r="E27" s="352"/>
      <c r="F27" s="352"/>
      <c r="G27" s="353"/>
      <c r="H27" s="354" t="s">
        <v>104</v>
      </c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6"/>
      <c r="AP27" s="363">
        <f t="shared" si="1"/>
        <v>0</v>
      </c>
      <c r="AQ27" s="364"/>
      <c r="AR27" s="364"/>
      <c r="AS27" s="364"/>
      <c r="AT27" s="364"/>
      <c r="AU27" s="364"/>
      <c r="AV27" s="364"/>
      <c r="AW27" s="364"/>
      <c r="AX27" s="365"/>
      <c r="AY27" s="363">
        <f t="shared" si="0"/>
        <v>0</v>
      </c>
      <c r="AZ27" s="364"/>
      <c r="BA27" s="364"/>
      <c r="BB27" s="364"/>
      <c r="BC27" s="364"/>
      <c r="BD27" s="364"/>
      <c r="BE27" s="364"/>
      <c r="BF27" s="364"/>
      <c r="BG27" s="365"/>
      <c r="BH27" s="366"/>
      <c r="BI27" s="367"/>
      <c r="BJ27" s="367"/>
      <c r="BK27" s="367"/>
      <c r="BL27" s="367"/>
      <c r="BM27" s="367"/>
      <c r="BN27" s="367"/>
      <c r="BO27" s="367"/>
      <c r="BP27" s="368"/>
      <c r="BQ27" s="366"/>
      <c r="BR27" s="367"/>
      <c r="BS27" s="367"/>
      <c r="BT27" s="367"/>
      <c r="BU27" s="367"/>
      <c r="BV27" s="367"/>
      <c r="BW27" s="367"/>
      <c r="BX27" s="367"/>
      <c r="BY27" s="368"/>
      <c r="BZ27" s="366"/>
      <c r="CA27" s="367"/>
      <c r="CB27" s="367"/>
      <c r="CC27" s="367"/>
      <c r="CD27" s="367"/>
      <c r="CE27" s="367"/>
      <c r="CF27" s="367"/>
      <c r="CG27" s="367"/>
      <c r="CH27" s="368"/>
      <c r="CI27" s="366"/>
      <c r="CJ27" s="367"/>
      <c r="CK27" s="367"/>
      <c r="CL27" s="367"/>
      <c r="CM27" s="367"/>
      <c r="CN27" s="367"/>
      <c r="CO27" s="367"/>
      <c r="CP27" s="367"/>
      <c r="CQ27" s="368"/>
      <c r="CR27" s="366"/>
      <c r="CS27" s="367"/>
      <c r="CT27" s="367"/>
      <c r="CU27" s="367"/>
      <c r="CV27" s="367"/>
      <c r="CW27" s="367"/>
      <c r="CX27" s="367"/>
      <c r="CY27" s="367"/>
      <c r="CZ27" s="368"/>
      <c r="DA27" s="366"/>
      <c r="DB27" s="367"/>
      <c r="DC27" s="367"/>
      <c r="DD27" s="367"/>
      <c r="DE27" s="367"/>
      <c r="DF27" s="367"/>
      <c r="DG27" s="367"/>
      <c r="DH27" s="367"/>
      <c r="DI27" s="368"/>
      <c r="DJ27" s="366"/>
      <c r="DK27" s="367"/>
      <c r="DL27" s="367"/>
      <c r="DM27" s="367"/>
      <c r="DN27" s="367"/>
      <c r="DO27" s="367"/>
      <c r="DP27" s="367"/>
      <c r="DQ27" s="367"/>
      <c r="DR27" s="368"/>
      <c r="DS27" s="366"/>
      <c r="DT27" s="367"/>
      <c r="DU27" s="367"/>
      <c r="DV27" s="367"/>
      <c r="DW27" s="367"/>
      <c r="DX27" s="367"/>
      <c r="DY27" s="367"/>
      <c r="DZ27" s="367"/>
      <c r="EA27" s="368"/>
      <c r="EB27" s="360"/>
      <c r="EC27" s="361"/>
      <c r="ED27" s="361"/>
      <c r="EE27" s="361"/>
      <c r="EF27" s="361"/>
      <c r="EG27" s="361"/>
      <c r="EH27" s="361"/>
      <c r="EI27" s="361"/>
      <c r="EJ27" s="361"/>
      <c r="EK27" s="361"/>
      <c r="EL27" s="361"/>
      <c r="EM27" s="361"/>
      <c r="EN27" s="361"/>
      <c r="EO27" s="361"/>
      <c r="EP27" s="361"/>
      <c r="EQ27" s="361"/>
      <c r="ER27" s="361"/>
      <c r="ES27" s="361"/>
      <c r="ET27" s="361"/>
      <c r="EU27" s="361"/>
      <c r="EV27" s="361"/>
      <c r="EW27" s="361"/>
      <c r="EX27" s="361"/>
      <c r="EY27" s="361"/>
      <c r="EZ27" s="362"/>
    </row>
    <row r="28" spans="2:156" ht="10.5" customHeight="1">
      <c r="B28" s="351" t="s">
        <v>105</v>
      </c>
      <c r="C28" s="352"/>
      <c r="D28" s="352"/>
      <c r="E28" s="352"/>
      <c r="F28" s="352"/>
      <c r="G28" s="353"/>
      <c r="H28" s="354" t="s">
        <v>106</v>
      </c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6"/>
      <c r="AP28" s="363">
        <f t="shared" si="1"/>
        <v>0</v>
      </c>
      <c r="AQ28" s="364"/>
      <c r="AR28" s="364"/>
      <c r="AS28" s="364"/>
      <c r="AT28" s="364"/>
      <c r="AU28" s="364"/>
      <c r="AV28" s="364"/>
      <c r="AW28" s="364"/>
      <c r="AX28" s="365"/>
      <c r="AY28" s="363">
        <f t="shared" si="0"/>
        <v>0</v>
      </c>
      <c r="AZ28" s="364"/>
      <c r="BA28" s="364"/>
      <c r="BB28" s="364"/>
      <c r="BC28" s="364"/>
      <c r="BD28" s="364"/>
      <c r="BE28" s="364"/>
      <c r="BF28" s="364"/>
      <c r="BG28" s="365"/>
      <c r="BH28" s="366"/>
      <c r="BI28" s="367"/>
      <c r="BJ28" s="367"/>
      <c r="BK28" s="367"/>
      <c r="BL28" s="367"/>
      <c r="BM28" s="367"/>
      <c r="BN28" s="367"/>
      <c r="BO28" s="367"/>
      <c r="BP28" s="368"/>
      <c r="BQ28" s="366"/>
      <c r="BR28" s="367"/>
      <c r="BS28" s="367"/>
      <c r="BT28" s="367"/>
      <c r="BU28" s="367"/>
      <c r="BV28" s="367"/>
      <c r="BW28" s="367"/>
      <c r="BX28" s="367"/>
      <c r="BY28" s="368"/>
      <c r="BZ28" s="366"/>
      <c r="CA28" s="367"/>
      <c r="CB28" s="367"/>
      <c r="CC28" s="367"/>
      <c r="CD28" s="367"/>
      <c r="CE28" s="367"/>
      <c r="CF28" s="367"/>
      <c r="CG28" s="367"/>
      <c r="CH28" s="368"/>
      <c r="CI28" s="366"/>
      <c r="CJ28" s="367"/>
      <c r="CK28" s="367"/>
      <c r="CL28" s="367"/>
      <c r="CM28" s="367"/>
      <c r="CN28" s="367"/>
      <c r="CO28" s="367"/>
      <c r="CP28" s="367"/>
      <c r="CQ28" s="368"/>
      <c r="CR28" s="366"/>
      <c r="CS28" s="367"/>
      <c r="CT28" s="367"/>
      <c r="CU28" s="367"/>
      <c r="CV28" s="367"/>
      <c r="CW28" s="367"/>
      <c r="CX28" s="367"/>
      <c r="CY28" s="367"/>
      <c r="CZ28" s="368"/>
      <c r="DA28" s="366"/>
      <c r="DB28" s="367"/>
      <c r="DC28" s="367"/>
      <c r="DD28" s="367"/>
      <c r="DE28" s="367"/>
      <c r="DF28" s="367"/>
      <c r="DG28" s="367"/>
      <c r="DH28" s="367"/>
      <c r="DI28" s="368"/>
      <c r="DJ28" s="366"/>
      <c r="DK28" s="367"/>
      <c r="DL28" s="367"/>
      <c r="DM28" s="367"/>
      <c r="DN28" s="367"/>
      <c r="DO28" s="367"/>
      <c r="DP28" s="367"/>
      <c r="DQ28" s="367"/>
      <c r="DR28" s="368"/>
      <c r="DS28" s="366"/>
      <c r="DT28" s="367"/>
      <c r="DU28" s="367"/>
      <c r="DV28" s="367"/>
      <c r="DW28" s="367"/>
      <c r="DX28" s="367"/>
      <c r="DY28" s="367"/>
      <c r="DZ28" s="367"/>
      <c r="EA28" s="368"/>
      <c r="EB28" s="360"/>
      <c r="EC28" s="361"/>
      <c r="ED28" s="361"/>
      <c r="EE28" s="361"/>
      <c r="EF28" s="361"/>
      <c r="EG28" s="361"/>
      <c r="EH28" s="361"/>
      <c r="EI28" s="361"/>
      <c r="EJ28" s="361"/>
      <c r="EK28" s="361"/>
      <c r="EL28" s="361"/>
      <c r="EM28" s="361"/>
      <c r="EN28" s="361"/>
      <c r="EO28" s="361"/>
      <c r="EP28" s="361"/>
      <c r="EQ28" s="361"/>
      <c r="ER28" s="361"/>
      <c r="ES28" s="361"/>
      <c r="ET28" s="361"/>
      <c r="EU28" s="361"/>
      <c r="EV28" s="361"/>
      <c r="EW28" s="361"/>
      <c r="EX28" s="361"/>
      <c r="EY28" s="361"/>
      <c r="EZ28" s="362"/>
    </row>
    <row r="29" spans="2:156" ht="10.5" customHeight="1">
      <c r="B29" s="351" t="s">
        <v>107</v>
      </c>
      <c r="C29" s="352"/>
      <c r="D29" s="352"/>
      <c r="E29" s="352"/>
      <c r="F29" s="352"/>
      <c r="G29" s="353"/>
      <c r="H29" s="354" t="s">
        <v>108</v>
      </c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6"/>
      <c r="AP29" s="363">
        <f t="shared" si="1"/>
        <v>0</v>
      </c>
      <c r="AQ29" s="364"/>
      <c r="AR29" s="364"/>
      <c r="AS29" s="364"/>
      <c r="AT29" s="364"/>
      <c r="AU29" s="364"/>
      <c r="AV29" s="364"/>
      <c r="AW29" s="364"/>
      <c r="AX29" s="365"/>
      <c r="AY29" s="363">
        <f t="shared" si="0"/>
        <v>0</v>
      </c>
      <c r="AZ29" s="364"/>
      <c r="BA29" s="364"/>
      <c r="BB29" s="364"/>
      <c r="BC29" s="364"/>
      <c r="BD29" s="364"/>
      <c r="BE29" s="364"/>
      <c r="BF29" s="364"/>
      <c r="BG29" s="365"/>
      <c r="BH29" s="366"/>
      <c r="BI29" s="367"/>
      <c r="BJ29" s="367"/>
      <c r="BK29" s="367"/>
      <c r="BL29" s="367"/>
      <c r="BM29" s="367"/>
      <c r="BN29" s="367"/>
      <c r="BO29" s="367"/>
      <c r="BP29" s="368"/>
      <c r="BQ29" s="366"/>
      <c r="BR29" s="367"/>
      <c r="BS29" s="367"/>
      <c r="BT29" s="367"/>
      <c r="BU29" s="367"/>
      <c r="BV29" s="367"/>
      <c r="BW29" s="367"/>
      <c r="BX29" s="367"/>
      <c r="BY29" s="368"/>
      <c r="BZ29" s="366"/>
      <c r="CA29" s="367"/>
      <c r="CB29" s="367"/>
      <c r="CC29" s="367"/>
      <c r="CD29" s="367"/>
      <c r="CE29" s="367"/>
      <c r="CF29" s="367"/>
      <c r="CG29" s="367"/>
      <c r="CH29" s="368"/>
      <c r="CI29" s="366"/>
      <c r="CJ29" s="367"/>
      <c r="CK29" s="367"/>
      <c r="CL29" s="367"/>
      <c r="CM29" s="367"/>
      <c r="CN29" s="367"/>
      <c r="CO29" s="367"/>
      <c r="CP29" s="367"/>
      <c r="CQ29" s="368"/>
      <c r="CR29" s="366"/>
      <c r="CS29" s="367"/>
      <c r="CT29" s="367"/>
      <c r="CU29" s="367"/>
      <c r="CV29" s="367"/>
      <c r="CW29" s="367"/>
      <c r="CX29" s="367"/>
      <c r="CY29" s="367"/>
      <c r="CZ29" s="368"/>
      <c r="DA29" s="366"/>
      <c r="DB29" s="367"/>
      <c r="DC29" s="367"/>
      <c r="DD29" s="367"/>
      <c r="DE29" s="367"/>
      <c r="DF29" s="367"/>
      <c r="DG29" s="367"/>
      <c r="DH29" s="367"/>
      <c r="DI29" s="368"/>
      <c r="DJ29" s="366"/>
      <c r="DK29" s="367"/>
      <c r="DL29" s="367"/>
      <c r="DM29" s="367"/>
      <c r="DN29" s="367"/>
      <c r="DO29" s="367"/>
      <c r="DP29" s="367"/>
      <c r="DQ29" s="367"/>
      <c r="DR29" s="368"/>
      <c r="DS29" s="366"/>
      <c r="DT29" s="367"/>
      <c r="DU29" s="367"/>
      <c r="DV29" s="367"/>
      <c r="DW29" s="367"/>
      <c r="DX29" s="367"/>
      <c r="DY29" s="367"/>
      <c r="DZ29" s="367"/>
      <c r="EA29" s="368"/>
      <c r="EB29" s="360"/>
      <c r="EC29" s="361"/>
      <c r="ED29" s="361"/>
      <c r="EE29" s="361"/>
      <c r="EF29" s="361"/>
      <c r="EG29" s="361"/>
      <c r="EH29" s="361"/>
      <c r="EI29" s="361"/>
      <c r="EJ29" s="361"/>
      <c r="EK29" s="361"/>
      <c r="EL29" s="361"/>
      <c r="EM29" s="361"/>
      <c r="EN29" s="361"/>
      <c r="EO29" s="361"/>
      <c r="EP29" s="361"/>
      <c r="EQ29" s="361"/>
      <c r="ER29" s="361"/>
      <c r="ES29" s="361"/>
      <c r="ET29" s="361"/>
      <c r="EU29" s="361"/>
      <c r="EV29" s="361"/>
      <c r="EW29" s="361"/>
      <c r="EX29" s="361"/>
      <c r="EY29" s="361"/>
      <c r="EZ29" s="362"/>
    </row>
    <row r="30" spans="2:156" ht="10.5" customHeight="1" thickBot="1">
      <c r="B30" s="397" t="s">
        <v>109</v>
      </c>
      <c r="C30" s="398"/>
      <c r="D30" s="398"/>
      <c r="E30" s="398"/>
      <c r="F30" s="398"/>
      <c r="G30" s="399"/>
      <c r="H30" s="400" t="s">
        <v>110</v>
      </c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2"/>
      <c r="AP30" s="376">
        <f t="shared" si="1"/>
        <v>0</v>
      </c>
      <c r="AQ30" s="377"/>
      <c r="AR30" s="377"/>
      <c r="AS30" s="377"/>
      <c r="AT30" s="377"/>
      <c r="AU30" s="377"/>
      <c r="AV30" s="377"/>
      <c r="AW30" s="377"/>
      <c r="AX30" s="378"/>
      <c r="AY30" s="376">
        <f t="shared" si="0"/>
        <v>0</v>
      </c>
      <c r="AZ30" s="377"/>
      <c r="BA30" s="377"/>
      <c r="BB30" s="377"/>
      <c r="BC30" s="377"/>
      <c r="BD30" s="377"/>
      <c r="BE30" s="377"/>
      <c r="BF30" s="377"/>
      <c r="BG30" s="378"/>
      <c r="BH30" s="376"/>
      <c r="BI30" s="377"/>
      <c r="BJ30" s="377"/>
      <c r="BK30" s="377"/>
      <c r="BL30" s="377"/>
      <c r="BM30" s="377"/>
      <c r="BN30" s="377"/>
      <c r="BO30" s="377"/>
      <c r="BP30" s="378"/>
      <c r="BQ30" s="376"/>
      <c r="BR30" s="377"/>
      <c r="BS30" s="377"/>
      <c r="BT30" s="377"/>
      <c r="BU30" s="377"/>
      <c r="BV30" s="377"/>
      <c r="BW30" s="377"/>
      <c r="BX30" s="377"/>
      <c r="BY30" s="378"/>
      <c r="BZ30" s="376"/>
      <c r="CA30" s="377"/>
      <c r="CB30" s="377"/>
      <c r="CC30" s="377"/>
      <c r="CD30" s="377"/>
      <c r="CE30" s="377"/>
      <c r="CF30" s="377"/>
      <c r="CG30" s="377"/>
      <c r="CH30" s="378"/>
      <c r="CI30" s="376"/>
      <c r="CJ30" s="377"/>
      <c r="CK30" s="377"/>
      <c r="CL30" s="377"/>
      <c r="CM30" s="377"/>
      <c r="CN30" s="377"/>
      <c r="CO30" s="377"/>
      <c r="CP30" s="377"/>
      <c r="CQ30" s="378"/>
      <c r="CR30" s="376"/>
      <c r="CS30" s="377"/>
      <c r="CT30" s="377"/>
      <c r="CU30" s="377"/>
      <c r="CV30" s="377"/>
      <c r="CW30" s="377"/>
      <c r="CX30" s="377"/>
      <c r="CY30" s="377"/>
      <c r="CZ30" s="378"/>
      <c r="DA30" s="376"/>
      <c r="DB30" s="377"/>
      <c r="DC30" s="377"/>
      <c r="DD30" s="377"/>
      <c r="DE30" s="377"/>
      <c r="DF30" s="377"/>
      <c r="DG30" s="377"/>
      <c r="DH30" s="377"/>
      <c r="DI30" s="378"/>
      <c r="DJ30" s="376"/>
      <c r="DK30" s="377"/>
      <c r="DL30" s="377"/>
      <c r="DM30" s="377"/>
      <c r="DN30" s="377"/>
      <c r="DO30" s="377"/>
      <c r="DP30" s="377"/>
      <c r="DQ30" s="377"/>
      <c r="DR30" s="378"/>
      <c r="DS30" s="376"/>
      <c r="DT30" s="377"/>
      <c r="DU30" s="377"/>
      <c r="DV30" s="377"/>
      <c r="DW30" s="377"/>
      <c r="DX30" s="377"/>
      <c r="DY30" s="377"/>
      <c r="DZ30" s="377"/>
      <c r="EA30" s="378"/>
      <c r="EB30" s="414"/>
      <c r="EC30" s="415"/>
      <c r="ED30" s="415"/>
      <c r="EE30" s="415"/>
      <c r="EF30" s="415"/>
      <c r="EG30" s="415"/>
      <c r="EH30" s="415"/>
      <c r="EI30" s="415"/>
      <c r="EJ30" s="415"/>
      <c r="EK30" s="415"/>
      <c r="EL30" s="415"/>
      <c r="EM30" s="415"/>
      <c r="EN30" s="415"/>
      <c r="EO30" s="415"/>
      <c r="EP30" s="415"/>
      <c r="EQ30" s="415"/>
      <c r="ER30" s="415"/>
      <c r="ES30" s="415"/>
      <c r="ET30" s="415"/>
      <c r="EU30" s="415"/>
      <c r="EV30" s="415"/>
      <c r="EW30" s="415"/>
      <c r="EX30" s="415"/>
      <c r="EY30" s="415"/>
      <c r="EZ30" s="416"/>
    </row>
    <row r="31" spans="2:156" s="5" customFormat="1" ht="10.5">
      <c r="B31" s="403"/>
      <c r="C31" s="404"/>
      <c r="D31" s="404"/>
      <c r="E31" s="404"/>
      <c r="F31" s="404"/>
      <c r="G31" s="405"/>
      <c r="H31" s="406" t="s">
        <v>111</v>
      </c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407"/>
      <c r="AF31" s="407"/>
      <c r="AG31" s="407"/>
      <c r="AH31" s="407"/>
      <c r="AI31" s="407"/>
      <c r="AJ31" s="407"/>
      <c r="AK31" s="407"/>
      <c r="AL31" s="407"/>
      <c r="AM31" s="407"/>
      <c r="AN31" s="407"/>
      <c r="AO31" s="408"/>
      <c r="AP31" s="409">
        <f>AP15+AP11+AP9</f>
        <v>57.00894391</v>
      </c>
      <c r="AQ31" s="409"/>
      <c r="AR31" s="409"/>
      <c r="AS31" s="409"/>
      <c r="AT31" s="409"/>
      <c r="AU31" s="409"/>
      <c r="AV31" s="409"/>
      <c r="AW31" s="409"/>
      <c r="AX31" s="409"/>
      <c r="AY31" s="409">
        <f>AY7</f>
        <v>73.16883999999999</v>
      </c>
      <c r="AZ31" s="410"/>
      <c r="BA31" s="410"/>
      <c r="BB31" s="410"/>
      <c r="BC31" s="410"/>
      <c r="BD31" s="410"/>
      <c r="BE31" s="410"/>
      <c r="BF31" s="410"/>
      <c r="BG31" s="410"/>
      <c r="BH31" s="411">
        <f>BH7</f>
        <v>1.74576271</v>
      </c>
      <c r="BI31" s="412"/>
      <c r="BJ31" s="412"/>
      <c r="BK31" s="412"/>
      <c r="BL31" s="412"/>
      <c r="BM31" s="412"/>
      <c r="BN31" s="412"/>
      <c r="BO31" s="412"/>
      <c r="BP31" s="413"/>
      <c r="BQ31" s="411">
        <f>BQ7</f>
        <v>6.02464</v>
      </c>
      <c r="BR31" s="412"/>
      <c r="BS31" s="412"/>
      <c r="BT31" s="412"/>
      <c r="BU31" s="412"/>
      <c r="BV31" s="412"/>
      <c r="BW31" s="412"/>
      <c r="BX31" s="412"/>
      <c r="BY31" s="413"/>
      <c r="BZ31" s="411">
        <f>BZ7</f>
        <v>11.9067822</v>
      </c>
      <c r="CA31" s="412"/>
      <c r="CB31" s="412"/>
      <c r="CC31" s="412"/>
      <c r="CD31" s="412"/>
      <c r="CE31" s="412"/>
      <c r="CF31" s="412"/>
      <c r="CG31" s="412"/>
      <c r="CH31" s="413"/>
      <c r="CI31" s="411">
        <f>CI7</f>
        <v>20.68387</v>
      </c>
      <c r="CJ31" s="412"/>
      <c r="CK31" s="412"/>
      <c r="CL31" s="412"/>
      <c r="CM31" s="412"/>
      <c r="CN31" s="412"/>
      <c r="CO31" s="412"/>
      <c r="CP31" s="412"/>
      <c r="CQ31" s="413"/>
      <c r="CR31" s="411">
        <f>CR7</f>
        <v>21.443609</v>
      </c>
      <c r="CS31" s="412"/>
      <c r="CT31" s="412"/>
      <c r="CU31" s="412"/>
      <c r="CV31" s="412"/>
      <c r="CW31" s="412"/>
      <c r="CX31" s="412"/>
      <c r="CY31" s="412"/>
      <c r="CZ31" s="413"/>
      <c r="DA31" s="411">
        <f>DA7</f>
        <v>14.76134</v>
      </c>
      <c r="DB31" s="412"/>
      <c r="DC31" s="412"/>
      <c r="DD31" s="412"/>
      <c r="DE31" s="412"/>
      <c r="DF31" s="412"/>
      <c r="DG31" s="412"/>
      <c r="DH31" s="412"/>
      <c r="DI31" s="413"/>
      <c r="DJ31" s="411">
        <f>DJ7</f>
        <v>21.91279</v>
      </c>
      <c r="DK31" s="412"/>
      <c r="DL31" s="412"/>
      <c r="DM31" s="412"/>
      <c r="DN31" s="412"/>
      <c r="DO31" s="412"/>
      <c r="DP31" s="412"/>
      <c r="DQ31" s="412"/>
      <c r="DR31" s="413"/>
      <c r="DS31" s="411">
        <f>DS7</f>
        <v>31.69899</v>
      </c>
      <c r="DT31" s="412"/>
      <c r="DU31" s="412"/>
      <c r="DV31" s="412"/>
      <c r="DW31" s="412"/>
      <c r="DX31" s="412"/>
      <c r="DY31" s="412"/>
      <c r="DZ31" s="412"/>
      <c r="EA31" s="413"/>
      <c r="EB31" s="417"/>
      <c r="EC31" s="418"/>
      <c r="ED31" s="418"/>
      <c r="EE31" s="418"/>
      <c r="EF31" s="418"/>
      <c r="EG31" s="418"/>
      <c r="EH31" s="418"/>
      <c r="EI31" s="418"/>
      <c r="EJ31" s="418"/>
      <c r="EK31" s="418"/>
      <c r="EL31" s="418"/>
      <c r="EM31" s="418"/>
      <c r="EN31" s="418"/>
      <c r="EO31" s="418"/>
      <c r="EP31" s="418"/>
      <c r="EQ31" s="418"/>
      <c r="ER31" s="418"/>
      <c r="ES31" s="418"/>
      <c r="ET31" s="418"/>
      <c r="EU31" s="418"/>
      <c r="EV31" s="418"/>
      <c r="EW31" s="418"/>
      <c r="EX31" s="418"/>
      <c r="EY31" s="418"/>
      <c r="EZ31" s="419"/>
    </row>
    <row r="32" spans="2:156" ht="10.5" customHeight="1">
      <c r="B32" s="351"/>
      <c r="C32" s="352"/>
      <c r="D32" s="352"/>
      <c r="E32" s="352"/>
      <c r="F32" s="352"/>
      <c r="G32" s="353"/>
      <c r="H32" s="354" t="s">
        <v>112</v>
      </c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6"/>
      <c r="AP32" s="363">
        <f t="shared" si="1"/>
        <v>0</v>
      </c>
      <c r="AQ32" s="364"/>
      <c r="AR32" s="364"/>
      <c r="AS32" s="364"/>
      <c r="AT32" s="364"/>
      <c r="AU32" s="364"/>
      <c r="AV32" s="364"/>
      <c r="AW32" s="364"/>
      <c r="AX32" s="365"/>
      <c r="AY32" s="363">
        <f t="shared" si="0"/>
        <v>0</v>
      </c>
      <c r="AZ32" s="364"/>
      <c r="BA32" s="364"/>
      <c r="BB32" s="364"/>
      <c r="BC32" s="364"/>
      <c r="BD32" s="364"/>
      <c r="BE32" s="364"/>
      <c r="BF32" s="364"/>
      <c r="BG32" s="365"/>
      <c r="BH32" s="366"/>
      <c r="BI32" s="367"/>
      <c r="BJ32" s="367"/>
      <c r="BK32" s="367"/>
      <c r="BL32" s="367"/>
      <c r="BM32" s="367"/>
      <c r="BN32" s="367"/>
      <c r="BO32" s="367"/>
      <c r="BP32" s="368"/>
      <c r="BQ32" s="366"/>
      <c r="BR32" s="367"/>
      <c r="BS32" s="367"/>
      <c r="BT32" s="367"/>
      <c r="BU32" s="367"/>
      <c r="BV32" s="367"/>
      <c r="BW32" s="367"/>
      <c r="BX32" s="367"/>
      <c r="BY32" s="368"/>
      <c r="BZ32" s="366"/>
      <c r="CA32" s="367"/>
      <c r="CB32" s="367"/>
      <c r="CC32" s="367"/>
      <c r="CD32" s="367"/>
      <c r="CE32" s="367"/>
      <c r="CF32" s="367"/>
      <c r="CG32" s="367"/>
      <c r="CH32" s="368"/>
      <c r="CI32" s="366"/>
      <c r="CJ32" s="367"/>
      <c r="CK32" s="367"/>
      <c r="CL32" s="367"/>
      <c r="CM32" s="367"/>
      <c r="CN32" s="367"/>
      <c r="CO32" s="367"/>
      <c r="CP32" s="367"/>
      <c r="CQ32" s="368"/>
      <c r="CR32" s="366"/>
      <c r="CS32" s="367"/>
      <c r="CT32" s="367"/>
      <c r="CU32" s="367"/>
      <c r="CV32" s="367"/>
      <c r="CW32" s="367"/>
      <c r="CX32" s="367"/>
      <c r="CY32" s="367"/>
      <c r="CZ32" s="368"/>
      <c r="DA32" s="366"/>
      <c r="DB32" s="367"/>
      <c r="DC32" s="367"/>
      <c r="DD32" s="367"/>
      <c r="DE32" s="367"/>
      <c r="DF32" s="367"/>
      <c r="DG32" s="367"/>
      <c r="DH32" s="367"/>
      <c r="DI32" s="368"/>
      <c r="DJ32" s="366"/>
      <c r="DK32" s="367"/>
      <c r="DL32" s="367"/>
      <c r="DM32" s="367"/>
      <c r="DN32" s="367"/>
      <c r="DO32" s="367"/>
      <c r="DP32" s="367"/>
      <c r="DQ32" s="367"/>
      <c r="DR32" s="368"/>
      <c r="DS32" s="366"/>
      <c r="DT32" s="367"/>
      <c r="DU32" s="367"/>
      <c r="DV32" s="367"/>
      <c r="DW32" s="367"/>
      <c r="DX32" s="367"/>
      <c r="DY32" s="367"/>
      <c r="DZ32" s="367"/>
      <c r="EA32" s="368"/>
      <c r="EB32" s="360"/>
      <c r="EC32" s="361"/>
      <c r="ED32" s="361"/>
      <c r="EE32" s="361"/>
      <c r="EF32" s="361"/>
      <c r="EG32" s="361"/>
      <c r="EH32" s="361"/>
      <c r="EI32" s="361"/>
      <c r="EJ32" s="361"/>
      <c r="EK32" s="361"/>
      <c r="EL32" s="361"/>
      <c r="EM32" s="361"/>
      <c r="EN32" s="361"/>
      <c r="EO32" s="361"/>
      <c r="EP32" s="361"/>
      <c r="EQ32" s="361"/>
      <c r="ER32" s="361"/>
      <c r="ES32" s="361"/>
      <c r="ET32" s="361"/>
      <c r="EU32" s="361"/>
      <c r="EV32" s="361"/>
      <c r="EW32" s="361"/>
      <c r="EX32" s="361"/>
      <c r="EY32" s="361"/>
      <c r="EZ32" s="362"/>
    </row>
    <row r="33" spans="2:156" ht="10.5" customHeight="1">
      <c r="B33" s="351"/>
      <c r="C33" s="352"/>
      <c r="D33" s="352"/>
      <c r="E33" s="352"/>
      <c r="F33" s="352"/>
      <c r="G33" s="353"/>
      <c r="H33" s="423" t="s">
        <v>113</v>
      </c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5"/>
      <c r="AP33" s="366"/>
      <c r="AQ33" s="367"/>
      <c r="AR33" s="367"/>
      <c r="AS33" s="367"/>
      <c r="AT33" s="367"/>
      <c r="AU33" s="367"/>
      <c r="AV33" s="367"/>
      <c r="AW33" s="367"/>
      <c r="AX33" s="368"/>
      <c r="AY33" s="366"/>
      <c r="AZ33" s="367"/>
      <c r="BA33" s="367"/>
      <c r="BB33" s="367"/>
      <c r="BC33" s="367"/>
      <c r="BD33" s="367"/>
      <c r="BE33" s="367"/>
      <c r="BF33" s="367"/>
      <c r="BG33" s="368"/>
      <c r="BH33" s="366"/>
      <c r="BI33" s="367"/>
      <c r="BJ33" s="367"/>
      <c r="BK33" s="367"/>
      <c r="BL33" s="367"/>
      <c r="BM33" s="367"/>
      <c r="BN33" s="367"/>
      <c r="BO33" s="367"/>
      <c r="BP33" s="368"/>
      <c r="BQ33" s="366"/>
      <c r="BR33" s="367"/>
      <c r="BS33" s="367"/>
      <c r="BT33" s="367"/>
      <c r="BU33" s="367"/>
      <c r="BV33" s="367"/>
      <c r="BW33" s="367"/>
      <c r="BX33" s="367"/>
      <c r="BY33" s="368"/>
      <c r="BZ33" s="366"/>
      <c r="CA33" s="367"/>
      <c r="CB33" s="367"/>
      <c r="CC33" s="367"/>
      <c r="CD33" s="367"/>
      <c r="CE33" s="367"/>
      <c r="CF33" s="367"/>
      <c r="CG33" s="367"/>
      <c r="CH33" s="368"/>
      <c r="CI33" s="366"/>
      <c r="CJ33" s="367"/>
      <c r="CK33" s="367"/>
      <c r="CL33" s="367"/>
      <c r="CM33" s="367"/>
      <c r="CN33" s="367"/>
      <c r="CO33" s="367"/>
      <c r="CP33" s="367"/>
      <c r="CQ33" s="368"/>
      <c r="CR33" s="366"/>
      <c r="CS33" s="367"/>
      <c r="CT33" s="367"/>
      <c r="CU33" s="367"/>
      <c r="CV33" s="367"/>
      <c r="CW33" s="367"/>
      <c r="CX33" s="367"/>
      <c r="CY33" s="367"/>
      <c r="CZ33" s="368"/>
      <c r="DA33" s="366"/>
      <c r="DB33" s="367"/>
      <c r="DC33" s="367"/>
      <c r="DD33" s="367"/>
      <c r="DE33" s="367"/>
      <c r="DF33" s="367"/>
      <c r="DG33" s="367"/>
      <c r="DH33" s="367"/>
      <c r="DI33" s="368"/>
      <c r="DJ33" s="366"/>
      <c r="DK33" s="367"/>
      <c r="DL33" s="367"/>
      <c r="DM33" s="367"/>
      <c r="DN33" s="367"/>
      <c r="DO33" s="367"/>
      <c r="DP33" s="367"/>
      <c r="DQ33" s="367"/>
      <c r="DR33" s="368"/>
      <c r="DS33" s="366"/>
      <c r="DT33" s="367"/>
      <c r="DU33" s="367"/>
      <c r="DV33" s="367"/>
      <c r="DW33" s="367"/>
      <c r="DX33" s="367"/>
      <c r="DY33" s="367"/>
      <c r="DZ33" s="367"/>
      <c r="EA33" s="368"/>
      <c r="EB33" s="360"/>
      <c r="EC33" s="361"/>
      <c r="ED33" s="361"/>
      <c r="EE33" s="361"/>
      <c r="EF33" s="361"/>
      <c r="EG33" s="361"/>
      <c r="EH33" s="361"/>
      <c r="EI33" s="361"/>
      <c r="EJ33" s="361"/>
      <c r="EK33" s="361"/>
      <c r="EL33" s="361"/>
      <c r="EM33" s="361"/>
      <c r="EN33" s="361"/>
      <c r="EO33" s="361"/>
      <c r="EP33" s="361"/>
      <c r="EQ33" s="361"/>
      <c r="ER33" s="361"/>
      <c r="ES33" s="361"/>
      <c r="ET33" s="361"/>
      <c r="EU33" s="361"/>
      <c r="EV33" s="361"/>
      <c r="EW33" s="361"/>
      <c r="EX33" s="361"/>
      <c r="EY33" s="361"/>
      <c r="EZ33" s="362"/>
    </row>
    <row r="34" spans="2:156" ht="10.5" customHeight="1" thickBot="1">
      <c r="B34" s="397"/>
      <c r="C34" s="398"/>
      <c r="D34" s="398"/>
      <c r="E34" s="398"/>
      <c r="F34" s="398"/>
      <c r="G34" s="399"/>
      <c r="H34" s="420" t="s">
        <v>114</v>
      </c>
      <c r="I34" s="421"/>
      <c r="J34" s="421"/>
      <c r="K34" s="421"/>
      <c r="L34" s="421"/>
      <c r="M34" s="421"/>
      <c r="N34" s="421"/>
      <c r="O34" s="421"/>
      <c r="P34" s="421"/>
      <c r="Q34" s="421"/>
      <c r="R34" s="421"/>
      <c r="S34" s="421"/>
      <c r="T34" s="421"/>
      <c r="U34" s="421"/>
      <c r="V34" s="421"/>
      <c r="W34" s="421"/>
      <c r="X34" s="421"/>
      <c r="Y34" s="421"/>
      <c r="Z34" s="421"/>
      <c r="AA34" s="421"/>
      <c r="AB34" s="421"/>
      <c r="AC34" s="421"/>
      <c r="AD34" s="421"/>
      <c r="AE34" s="421"/>
      <c r="AF34" s="421"/>
      <c r="AG34" s="421"/>
      <c r="AH34" s="421"/>
      <c r="AI34" s="421"/>
      <c r="AJ34" s="421"/>
      <c r="AK34" s="421"/>
      <c r="AL34" s="421"/>
      <c r="AM34" s="421"/>
      <c r="AN34" s="421"/>
      <c r="AO34" s="422"/>
      <c r="AP34" s="376"/>
      <c r="AQ34" s="377"/>
      <c r="AR34" s="377"/>
      <c r="AS34" s="377"/>
      <c r="AT34" s="377"/>
      <c r="AU34" s="377"/>
      <c r="AV34" s="377"/>
      <c r="AW34" s="377"/>
      <c r="AX34" s="378"/>
      <c r="AY34" s="376"/>
      <c r="AZ34" s="377"/>
      <c r="BA34" s="377"/>
      <c r="BB34" s="377"/>
      <c r="BC34" s="377"/>
      <c r="BD34" s="377"/>
      <c r="BE34" s="377"/>
      <c r="BF34" s="377"/>
      <c r="BG34" s="378"/>
      <c r="BH34" s="376"/>
      <c r="BI34" s="377"/>
      <c r="BJ34" s="377"/>
      <c r="BK34" s="377"/>
      <c r="BL34" s="377"/>
      <c r="BM34" s="377"/>
      <c r="BN34" s="377"/>
      <c r="BO34" s="377"/>
      <c r="BP34" s="378"/>
      <c r="BQ34" s="376"/>
      <c r="BR34" s="377"/>
      <c r="BS34" s="377"/>
      <c r="BT34" s="377"/>
      <c r="BU34" s="377"/>
      <c r="BV34" s="377"/>
      <c r="BW34" s="377"/>
      <c r="BX34" s="377"/>
      <c r="BY34" s="378"/>
      <c r="BZ34" s="376"/>
      <c r="CA34" s="377"/>
      <c r="CB34" s="377"/>
      <c r="CC34" s="377"/>
      <c r="CD34" s="377"/>
      <c r="CE34" s="377"/>
      <c r="CF34" s="377"/>
      <c r="CG34" s="377"/>
      <c r="CH34" s="378"/>
      <c r="CI34" s="376"/>
      <c r="CJ34" s="377"/>
      <c r="CK34" s="377"/>
      <c r="CL34" s="377"/>
      <c r="CM34" s="377"/>
      <c r="CN34" s="377"/>
      <c r="CO34" s="377"/>
      <c r="CP34" s="377"/>
      <c r="CQ34" s="378"/>
      <c r="CR34" s="376"/>
      <c r="CS34" s="377"/>
      <c r="CT34" s="377"/>
      <c r="CU34" s="377"/>
      <c r="CV34" s="377"/>
      <c r="CW34" s="377"/>
      <c r="CX34" s="377"/>
      <c r="CY34" s="377"/>
      <c r="CZ34" s="378"/>
      <c r="DA34" s="376"/>
      <c r="DB34" s="377"/>
      <c r="DC34" s="377"/>
      <c r="DD34" s="377"/>
      <c r="DE34" s="377"/>
      <c r="DF34" s="377"/>
      <c r="DG34" s="377"/>
      <c r="DH34" s="377"/>
      <c r="DI34" s="378"/>
      <c r="DJ34" s="376"/>
      <c r="DK34" s="377"/>
      <c r="DL34" s="377"/>
      <c r="DM34" s="377"/>
      <c r="DN34" s="377"/>
      <c r="DO34" s="377"/>
      <c r="DP34" s="377"/>
      <c r="DQ34" s="377"/>
      <c r="DR34" s="378"/>
      <c r="DS34" s="376"/>
      <c r="DT34" s="377"/>
      <c r="DU34" s="377"/>
      <c r="DV34" s="377"/>
      <c r="DW34" s="377"/>
      <c r="DX34" s="377"/>
      <c r="DY34" s="377"/>
      <c r="DZ34" s="377"/>
      <c r="EA34" s="378"/>
      <c r="EB34" s="414"/>
      <c r="EC34" s="415"/>
      <c r="ED34" s="415"/>
      <c r="EE34" s="415"/>
      <c r="EF34" s="415"/>
      <c r="EG34" s="415"/>
      <c r="EH34" s="415"/>
      <c r="EI34" s="415"/>
      <c r="EJ34" s="415"/>
      <c r="EK34" s="415"/>
      <c r="EL34" s="415"/>
      <c r="EM34" s="415"/>
      <c r="EN34" s="415"/>
      <c r="EO34" s="415"/>
      <c r="EP34" s="415"/>
      <c r="EQ34" s="415"/>
      <c r="ER34" s="415"/>
      <c r="ES34" s="415"/>
      <c r="ET34" s="415"/>
      <c r="EU34" s="415"/>
      <c r="EV34" s="415"/>
      <c r="EW34" s="415"/>
      <c r="EX34" s="415"/>
      <c r="EY34" s="415"/>
      <c r="EZ34" s="416"/>
    </row>
    <row r="35" s="2" customFormat="1" ht="13.5" customHeight="1">
      <c r="G35" s="3"/>
    </row>
    <row r="36" spans="6:7" s="2" customFormat="1" ht="10.5">
      <c r="F36" s="3"/>
      <c r="G36" s="3"/>
    </row>
    <row r="40" spans="2:158" ht="19.5">
      <c r="B40" s="4"/>
      <c r="C40" s="4"/>
      <c r="D40" s="4"/>
      <c r="E40" s="4"/>
      <c r="F40" s="4"/>
      <c r="G40" s="4"/>
      <c r="H40" s="4"/>
      <c r="I40" s="4"/>
      <c r="J40" s="4"/>
      <c r="K40" s="8"/>
      <c r="L40" s="8"/>
      <c r="M40" s="37" t="s">
        <v>131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37" t="s">
        <v>132</v>
      </c>
      <c r="DR40" s="37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</row>
    <row r="41" spans="11:158" ht="19.5"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</row>
    <row r="42" spans="11:158" ht="19.5"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</row>
    <row r="43" spans="11:158" ht="19.5"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</row>
    <row r="44" spans="11:158" ht="19.5"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</row>
    <row r="45" spans="11:158" ht="19.5">
      <c r="K45" s="7"/>
      <c r="L45" s="7"/>
      <c r="M45" s="7"/>
      <c r="N45" s="38" t="s">
        <v>135</v>
      </c>
      <c r="O45" s="38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426" t="s">
        <v>136</v>
      </c>
      <c r="DR45" s="426"/>
      <c r="DS45" s="426"/>
      <c r="DT45" s="426"/>
      <c r="DU45" s="426"/>
      <c r="DV45" s="426"/>
      <c r="DW45" s="426"/>
      <c r="DX45" s="426"/>
      <c r="DY45" s="426"/>
      <c r="DZ45" s="426"/>
      <c r="EA45" s="426"/>
      <c r="EB45" s="426"/>
      <c r="EC45" s="426"/>
      <c r="ED45" s="426"/>
      <c r="EE45" s="426"/>
      <c r="EF45" s="426"/>
      <c r="EG45" s="426"/>
      <c r="EH45" s="426"/>
      <c r="EI45" s="426"/>
      <c r="EJ45" s="426"/>
      <c r="EK45" s="426"/>
      <c r="EL45" s="426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</row>
    <row r="46" spans="8:158" ht="19.5">
      <c r="H46" s="4"/>
      <c r="I46" s="4"/>
      <c r="J46" s="4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</row>
  </sheetData>
  <sheetProtection/>
  <mergeCells count="386">
    <mergeCell ref="EB33:EZ33"/>
    <mergeCell ref="DJ32:DR32"/>
    <mergeCell ref="DS32:EA32"/>
    <mergeCell ref="DA33:DI33"/>
    <mergeCell ref="DS33:EA33"/>
    <mergeCell ref="DQ45:EL45"/>
    <mergeCell ref="EB32:EZ32"/>
    <mergeCell ref="BQ34:BY34"/>
    <mergeCell ref="BZ34:CH34"/>
    <mergeCell ref="CI34:CQ34"/>
    <mergeCell ref="CR34:CZ34"/>
    <mergeCell ref="DA34:DI34"/>
    <mergeCell ref="DJ34:DR34"/>
    <mergeCell ref="DS34:EA34"/>
    <mergeCell ref="EB34:EZ34"/>
    <mergeCell ref="DJ33:DR33"/>
    <mergeCell ref="B34:G34"/>
    <mergeCell ref="H34:AO34"/>
    <mergeCell ref="AP34:AX34"/>
    <mergeCell ref="AY34:BG34"/>
    <mergeCell ref="BH34:BP34"/>
    <mergeCell ref="DA32:DI32"/>
    <mergeCell ref="CI33:CQ33"/>
    <mergeCell ref="CR33:CZ33"/>
    <mergeCell ref="B33:G33"/>
    <mergeCell ref="H33:AO33"/>
    <mergeCell ref="AP33:AX33"/>
    <mergeCell ref="AY33:BG33"/>
    <mergeCell ref="BH33:BP33"/>
    <mergeCell ref="BQ33:BY33"/>
    <mergeCell ref="B32:G32"/>
    <mergeCell ref="H32:AO32"/>
    <mergeCell ref="AP32:AX32"/>
    <mergeCell ref="AY32:BG32"/>
    <mergeCell ref="BH32:BP32"/>
    <mergeCell ref="BQ32:BY32"/>
    <mergeCell ref="BZ33:CH33"/>
    <mergeCell ref="CI32:CQ32"/>
    <mergeCell ref="CR32:CZ32"/>
    <mergeCell ref="BZ31:CH31"/>
    <mergeCell ref="CI31:CQ31"/>
    <mergeCell ref="CR31:CZ31"/>
    <mergeCell ref="BZ32:CH32"/>
    <mergeCell ref="DJ31:DR31"/>
    <mergeCell ref="DS31:EA31"/>
    <mergeCell ref="DA30:DI30"/>
    <mergeCell ref="DJ30:DR30"/>
    <mergeCell ref="DS30:EA30"/>
    <mergeCell ref="EB30:EZ30"/>
    <mergeCell ref="EB31:EZ31"/>
    <mergeCell ref="DA31:DI31"/>
    <mergeCell ref="BZ30:CH30"/>
    <mergeCell ref="CI30:CQ30"/>
    <mergeCell ref="CR30:CZ30"/>
    <mergeCell ref="B31:G31"/>
    <mergeCell ref="H31:AO31"/>
    <mergeCell ref="AP31:AX31"/>
    <mergeCell ref="AY31:BG31"/>
    <mergeCell ref="BH31:BP31"/>
    <mergeCell ref="BQ31:BY31"/>
    <mergeCell ref="DA29:DI29"/>
    <mergeCell ref="DJ29:DR29"/>
    <mergeCell ref="DS29:EA29"/>
    <mergeCell ref="EB29:EZ29"/>
    <mergeCell ref="B30:G30"/>
    <mergeCell ref="H30:AO30"/>
    <mergeCell ref="AP30:AX30"/>
    <mergeCell ref="AY30:BG30"/>
    <mergeCell ref="BH30:BP30"/>
    <mergeCell ref="BQ30:BY30"/>
    <mergeCell ref="EB28:EZ28"/>
    <mergeCell ref="B29:G29"/>
    <mergeCell ref="H29:AO29"/>
    <mergeCell ref="AP29:AX29"/>
    <mergeCell ref="AY29:BG29"/>
    <mergeCell ref="BH29:BP29"/>
    <mergeCell ref="BQ29:BY29"/>
    <mergeCell ref="BZ29:CH29"/>
    <mergeCell ref="CI29:CQ29"/>
    <mergeCell ref="CR29:CZ29"/>
    <mergeCell ref="BZ28:CH28"/>
    <mergeCell ref="CI28:CQ28"/>
    <mergeCell ref="CR28:CZ28"/>
    <mergeCell ref="DA28:DI28"/>
    <mergeCell ref="DJ28:DR28"/>
    <mergeCell ref="DS28:EA28"/>
    <mergeCell ref="DA27:DI27"/>
    <mergeCell ref="DJ27:DR27"/>
    <mergeCell ref="DS27:EA27"/>
    <mergeCell ref="EB27:EZ27"/>
    <mergeCell ref="B28:G28"/>
    <mergeCell ref="H28:AO28"/>
    <mergeCell ref="AP28:AX28"/>
    <mergeCell ref="AY28:BG28"/>
    <mergeCell ref="BH28:BP28"/>
    <mergeCell ref="BQ28:BY28"/>
    <mergeCell ref="EB26:EZ26"/>
    <mergeCell ref="B27:G27"/>
    <mergeCell ref="H27:AO27"/>
    <mergeCell ref="AP27:AX27"/>
    <mergeCell ref="AY27:BG27"/>
    <mergeCell ref="BH27:BP27"/>
    <mergeCell ref="BQ27:BY27"/>
    <mergeCell ref="BZ27:CH27"/>
    <mergeCell ref="CI27:CQ27"/>
    <mergeCell ref="CR27:CZ27"/>
    <mergeCell ref="BZ26:CH26"/>
    <mergeCell ref="CI26:CQ26"/>
    <mergeCell ref="CR26:CZ26"/>
    <mergeCell ref="DA26:DI26"/>
    <mergeCell ref="DJ26:DR26"/>
    <mergeCell ref="DS26:EA26"/>
    <mergeCell ref="DA25:DI25"/>
    <mergeCell ref="DJ25:DR25"/>
    <mergeCell ref="DS25:EA25"/>
    <mergeCell ref="EB25:EZ25"/>
    <mergeCell ref="B26:G26"/>
    <mergeCell ref="H26:AO26"/>
    <mergeCell ref="AP26:AX26"/>
    <mergeCell ref="AY26:BG26"/>
    <mergeCell ref="BH26:BP26"/>
    <mergeCell ref="BQ26:BY26"/>
    <mergeCell ref="EB24:EZ24"/>
    <mergeCell ref="B25:G25"/>
    <mergeCell ref="H25:AO25"/>
    <mergeCell ref="AP25:AX25"/>
    <mergeCell ref="AY25:BG25"/>
    <mergeCell ref="BH25:BP25"/>
    <mergeCell ref="BQ25:BY25"/>
    <mergeCell ref="BZ25:CH25"/>
    <mergeCell ref="CI25:CQ25"/>
    <mergeCell ref="CR25:CZ25"/>
    <mergeCell ref="BZ24:CH24"/>
    <mergeCell ref="CI24:CQ24"/>
    <mergeCell ref="CR24:CZ24"/>
    <mergeCell ref="DA24:DI24"/>
    <mergeCell ref="DJ24:DR24"/>
    <mergeCell ref="DS24:EA24"/>
    <mergeCell ref="DA23:DI23"/>
    <mergeCell ref="DJ23:DR23"/>
    <mergeCell ref="DS23:EA23"/>
    <mergeCell ref="EB23:EZ23"/>
    <mergeCell ref="B24:G24"/>
    <mergeCell ref="H24:AO24"/>
    <mergeCell ref="AP24:AX24"/>
    <mergeCell ref="AY24:BG24"/>
    <mergeCell ref="BH24:BP24"/>
    <mergeCell ref="BQ24:BY24"/>
    <mergeCell ref="EB22:EZ22"/>
    <mergeCell ref="B23:G23"/>
    <mergeCell ref="H23:AO23"/>
    <mergeCell ref="AP23:AX23"/>
    <mergeCell ref="AY23:BG23"/>
    <mergeCell ref="BH23:BP23"/>
    <mergeCell ref="BQ23:BY23"/>
    <mergeCell ref="BZ23:CH23"/>
    <mergeCell ref="CI23:CQ23"/>
    <mergeCell ref="CR23:CZ23"/>
    <mergeCell ref="BZ22:CH22"/>
    <mergeCell ref="CI22:CQ22"/>
    <mergeCell ref="CR22:CZ22"/>
    <mergeCell ref="DA22:DI22"/>
    <mergeCell ref="DJ22:DR22"/>
    <mergeCell ref="DS22:EA22"/>
    <mergeCell ref="DA21:DI21"/>
    <mergeCell ref="DJ21:DR21"/>
    <mergeCell ref="DS21:EA21"/>
    <mergeCell ref="EB21:EZ21"/>
    <mergeCell ref="B22:G22"/>
    <mergeCell ref="H22:AO22"/>
    <mergeCell ref="AP22:AX22"/>
    <mergeCell ref="AY22:BG22"/>
    <mergeCell ref="BH22:BP22"/>
    <mergeCell ref="BQ22:BY22"/>
    <mergeCell ref="EB20:EZ20"/>
    <mergeCell ref="B21:G21"/>
    <mergeCell ref="H21:AO21"/>
    <mergeCell ref="AP21:AX21"/>
    <mergeCell ref="AY21:BG21"/>
    <mergeCell ref="BH21:BP21"/>
    <mergeCell ref="BQ21:BY21"/>
    <mergeCell ref="BZ21:CH21"/>
    <mergeCell ref="CI21:CQ21"/>
    <mergeCell ref="CR21:CZ21"/>
    <mergeCell ref="BZ20:CH20"/>
    <mergeCell ref="CI20:CQ20"/>
    <mergeCell ref="CR20:CZ20"/>
    <mergeCell ref="DA20:DI20"/>
    <mergeCell ref="DJ20:DR20"/>
    <mergeCell ref="DS20:EA20"/>
    <mergeCell ref="DA19:DI19"/>
    <mergeCell ref="DJ19:DR19"/>
    <mergeCell ref="DS19:EA19"/>
    <mergeCell ref="EB19:EZ19"/>
    <mergeCell ref="B20:G20"/>
    <mergeCell ref="H20:AO20"/>
    <mergeCell ref="AP20:AX20"/>
    <mergeCell ref="AY20:BG20"/>
    <mergeCell ref="BH20:BP20"/>
    <mergeCell ref="BQ20:BY20"/>
    <mergeCell ref="EB18:EZ18"/>
    <mergeCell ref="B19:G19"/>
    <mergeCell ref="H19:AO19"/>
    <mergeCell ref="AP19:AX19"/>
    <mergeCell ref="AY19:BG19"/>
    <mergeCell ref="BH19:BP19"/>
    <mergeCell ref="BQ19:BY19"/>
    <mergeCell ref="BZ19:CH19"/>
    <mergeCell ref="CI19:CQ19"/>
    <mergeCell ref="CR19:CZ19"/>
    <mergeCell ref="BZ18:CH18"/>
    <mergeCell ref="CI18:CQ18"/>
    <mergeCell ref="CR18:CZ18"/>
    <mergeCell ref="DA18:DI18"/>
    <mergeCell ref="DJ18:DR18"/>
    <mergeCell ref="DS18:EA18"/>
    <mergeCell ref="DA17:DI17"/>
    <mergeCell ref="DJ17:DR17"/>
    <mergeCell ref="DS17:EA17"/>
    <mergeCell ref="EB17:EZ17"/>
    <mergeCell ref="B18:G18"/>
    <mergeCell ref="H18:AO18"/>
    <mergeCell ref="AP18:AX18"/>
    <mergeCell ref="AY18:BG18"/>
    <mergeCell ref="BH18:BP18"/>
    <mergeCell ref="BQ18:BY18"/>
    <mergeCell ref="EB16:EZ16"/>
    <mergeCell ref="B17:G17"/>
    <mergeCell ref="H17:AO17"/>
    <mergeCell ref="AP17:AX17"/>
    <mergeCell ref="AY17:BG17"/>
    <mergeCell ref="BH17:BP17"/>
    <mergeCell ref="BQ17:BY17"/>
    <mergeCell ref="BZ17:CH17"/>
    <mergeCell ref="CI17:CQ17"/>
    <mergeCell ref="CR17:CZ17"/>
    <mergeCell ref="BZ16:CH16"/>
    <mergeCell ref="CI16:CQ16"/>
    <mergeCell ref="CR16:CZ16"/>
    <mergeCell ref="DA16:DI16"/>
    <mergeCell ref="DJ16:DR16"/>
    <mergeCell ref="DS16:EA16"/>
    <mergeCell ref="DA15:DI15"/>
    <mergeCell ref="DJ15:DR15"/>
    <mergeCell ref="DS15:EA15"/>
    <mergeCell ref="EB15:EZ15"/>
    <mergeCell ref="B16:G16"/>
    <mergeCell ref="H16:AO16"/>
    <mergeCell ref="AP16:AX16"/>
    <mergeCell ref="AY16:BG16"/>
    <mergeCell ref="BH16:BP16"/>
    <mergeCell ref="BQ16:BY16"/>
    <mergeCell ref="EB14:EZ14"/>
    <mergeCell ref="B15:G15"/>
    <mergeCell ref="H15:AO15"/>
    <mergeCell ref="AP15:AX15"/>
    <mergeCell ref="AY15:BG15"/>
    <mergeCell ref="BH15:BP15"/>
    <mergeCell ref="BQ15:BY15"/>
    <mergeCell ref="BZ15:CH15"/>
    <mergeCell ref="CI15:CQ15"/>
    <mergeCell ref="CR15:CZ15"/>
    <mergeCell ref="BZ14:CH14"/>
    <mergeCell ref="CI14:CQ14"/>
    <mergeCell ref="CR14:CZ14"/>
    <mergeCell ref="DA14:DI14"/>
    <mergeCell ref="DJ14:DR14"/>
    <mergeCell ref="DS14:EA14"/>
    <mergeCell ref="DA13:DI13"/>
    <mergeCell ref="DJ13:DR13"/>
    <mergeCell ref="DS13:EA13"/>
    <mergeCell ref="EB13:EZ13"/>
    <mergeCell ref="B14:G14"/>
    <mergeCell ref="H14:AO14"/>
    <mergeCell ref="AP14:AX14"/>
    <mergeCell ref="AY14:BG14"/>
    <mergeCell ref="BH14:BP14"/>
    <mergeCell ref="BQ14:BY14"/>
    <mergeCell ref="EB12:EZ12"/>
    <mergeCell ref="B13:G13"/>
    <mergeCell ref="H13:AO13"/>
    <mergeCell ref="AP13:AX13"/>
    <mergeCell ref="AY13:BG13"/>
    <mergeCell ref="BH13:BP13"/>
    <mergeCell ref="BQ13:BY13"/>
    <mergeCell ref="BZ13:CH13"/>
    <mergeCell ref="CI13:CQ13"/>
    <mergeCell ref="CR13:CZ13"/>
    <mergeCell ref="BZ12:CH12"/>
    <mergeCell ref="CI12:CQ12"/>
    <mergeCell ref="CR12:CZ12"/>
    <mergeCell ref="DA12:DI12"/>
    <mergeCell ref="DJ12:DR12"/>
    <mergeCell ref="DS12:EA12"/>
    <mergeCell ref="DA11:DI11"/>
    <mergeCell ref="DJ11:DR11"/>
    <mergeCell ref="DS11:EA11"/>
    <mergeCell ref="EB11:EZ11"/>
    <mergeCell ref="B12:G12"/>
    <mergeCell ref="H12:AO12"/>
    <mergeCell ref="AP12:AX12"/>
    <mergeCell ref="AY12:BG12"/>
    <mergeCell ref="BH12:BP12"/>
    <mergeCell ref="BQ12:BY12"/>
    <mergeCell ref="EB10:EZ10"/>
    <mergeCell ref="B11:G11"/>
    <mergeCell ref="H11:AO11"/>
    <mergeCell ref="AP11:AX11"/>
    <mergeCell ref="AY11:BG11"/>
    <mergeCell ref="BH11:BP11"/>
    <mergeCell ref="BQ11:BY11"/>
    <mergeCell ref="BZ11:CH11"/>
    <mergeCell ref="CI11:CQ11"/>
    <mergeCell ref="CR11:CZ11"/>
    <mergeCell ref="BZ10:CH10"/>
    <mergeCell ref="CI10:CQ10"/>
    <mergeCell ref="CR10:CZ10"/>
    <mergeCell ref="DA10:DI10"/>
    <mergeCell ref="DJ10:DR10"/>
    <mergeCell ref="DS10:EA10"/>
    <mergeCell ref="DA9:DI9"/>
    <mergeCell ref="DJ9:DR9"/>
    <mergeCell ref="DS9:EA9"/>
    <mergeCell ref="EB9:EZ9"/>
    <mergeCell ref="B10:G10"/>
    <mergeCell ref="H10:AO10"/>
    <mergeCell ref="AP10:AX10"/>
    <mergeCell ref="AY10:BG10"/>
    <mergeCell ref="BH10:BP10"/>
    <mergeCell ref="BQ10:BY10"/>
    <mergeCell ref="EB8:EZ8"/>
    <mergeCell ref="B9:G9"/>
    <mergeCell ref="H9:AO9"/>
    <mergeCell ref="AP9:AX9"/>
    <mergeCell ref="AY9:BG9"/>
    <mergeCell ref="BH9:BP9"/>
    <mergeCell ref="BQ9:BY9"/>
    <mergeCell ref="BZ9:CH9"/>
    <mergeCell ref="CI9:CQ9"/>
    <mergeCell ref="CR9:CZ9"/>
    <mergeCell ref="BZ8:CH8"/>
    <mergeCell ref="CI8:CQ8"/>
    <mergeCell ref="CR8:CZ8"/>
    <mergeCell ref="DA8:DI8"/>
    <mergeCell ref="DJ8:DR8"/>
    <mergeCell ref="DS8:EA8"/>
    <mergeCell ref="B8:G8"/>
    <mergeCell ref="H8:AO8"/>
    <mergeCell ref="AP8:AX8"/>
    <mergeCell ref="AY8:BG8"/>
    <mergeCell ref="BH8:BP8"/>
    <mergeCell ref="BQ8:BY8"/>
    <mergeCell ref="CI7:CQ7"/>
    <mergeCell ref="CR7:CZ7"/>
    <mergeCell ref="DA7:DI7"/>
    <mergeCell ref="DJ7:DR7"/>
    <mergeCell ref="DS7:EA7"/>
    <mergeCell ref="EB7:EZ7"/>
    <mergeCell ref="DA6:DI6"/>
    <mergeCell ref="DJ6:DR6"/>
    <mergeCell ref="DS6:EA6"/>
    <mergeCell ref="B7:G7"/>
    <mergeCell ref="H7:AO7"/>
    <mergeCell ref="AP7:AX7"/>
    <mergeCell ref="AY7:BG7"/>
    <mergeCell ref="BH7:BP7"/>
    <mergeCell ref="BQ7:BY7"/>
    <mergeCell ref="BZ7:CH7"/>
    <mergeCell ref="AY6:BG6"/>
    <mergeCell ref="BH6:BP6"/>
    <mergeCell ref="BQ6:BY6"/>
    <mergeCell ref="BZ6:CH6"/>
    <mergeCell ref="CI6:CQ6"/>
    <mergeCell ref="CR6:CZ6"/>
    <mergeCell ref="B4:G6"/>
    <mergeCell ref="H4:AO6"/>
    <mergeCell ref="AP4:EA4"/>
    <mergeCell ref="EB4:EZ6"/>
    <mergeCell ref="AP5:BG5"/>
    <mergeCell ref="BH5:BY5"/>
    <mergeCell ref="BZ5:CQ5"/>
    <mergeCell ref="CR5:DI5"/>
    <mergeCell ref="DJ5:EA5"/>
    <mergeCell ref="AP6:AX6"/>
    <mergeCell ref="B1:EZ1"/>
    <mergeCell ref="B2:EZ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I32"/>
  <sheetViews>
    <sheetView zoomScalePageLayoutView="0" workbookViewId="0" topLeftCell="A1">
      <selection activeCell="BW15" sqref="BW15:CC15"/>
    </sheetView>
  </sheetViews>
  <sheetFormatPr defaultColWidth="0.875" defaultRowHeight="12.75"/>
  <cols>
    <col min="1" max="23" width="0.875" style="22" customWidth="1"/>
    <col min="24" max="24" width="6.625" style="22" customWidth="1"/>
    <col min="25" max="38" width="0.875" style="22" customWidth="1"/>
    <col min="39" max="39" width="1.75390625" style="22" customWidth="1"/>
    <col min="40" max="45" width="0.875" style="22" customWidth="1"/>
    <col min="46" max="46" width="2.125" style="22" customWidth="1"/>
    <col min="47" max="52" width="0.875" style="22" customWidth="1"/>
    <col min="53" max="53" width="1.75390625" style="22" customWidth="1"/>
    <col min="54" max="59" width="0.875" style="22" customWidth="1"/>
    <col min="60" max="60" width="1.875" style="22" customWidth="1"/>
    <col min="61" max="66" width="0.875" style="22" customWidth="1"/>
    <col min="67" max="67" width="1.625" style="22" customWidth="1"/>
    <col min="68" max="80" width="0.875" style="22" customWidth="1"/>
    <col min="81" max="81" width="1.00390625" style="22" customWidth="1"/>
    <col min="82" max="92" width="0.875" style="22" customWidth="1"/>
    <col min="93" max="93" width="1.75390625" style="22" customWidth="1"/>
    <col min="94" max="16384" width="0.875" style="22" customWidth="1"/>
  </cols>
  <sheetData>
    <row r="2" spans="1:165" s="6" customFormat="1" ht="15.75">
      <c r="A2" s="480" t="s">
        <v>196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480"/>
      <c r="CK2" s="480"/>
      <c r="CL2" s="480"/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80"/>
      <c r="CX2" s="480"/>
      <c r="CY2" s="480"/>
      <c r="CZ2" s="480"/>
      <c r="DA2" s="480"/>
      <c r="DB2" s="480"/>
      <c r="DC2" s="480"/>
      <c r="DD2" s="480"/>
      <c r="DE2" s="480"/>
      <c r="DF2" s="480"/>
      <c r="DG2" s="480"/>
      <c r="DH2" s="480"/>
      <c r="DI2" s="480"/>
      <c r="DJ2" s="480"/>
      <c r="DK2" s="480"/>
      <c r="DL2" s="480"/>
      <c r="DM2" s="480"/>
      <c r="DN2" s="480"/>
      <c r="DO2" s="480"/>
      <c r="DP2" s="480"/>
      <c r="DQ2" s="480"/>
      <c r="DR2" s="480"/>
      <c r="DS2" s="480"/>
      <c r="DT2" s="480"/>
      <c r="DU2" s="480"/>
      <c r="DV2" s="480"/>
      <c r="DW2" s="480"/>
      <c r="DX2" s="480"/>
      <c r="DY2" s="480"/>
      <c r="DZ2" s="480"/>
      <c r="EA2" s="480"/>
      <c r="EB2" s="480"/>
      <c r="EC2" s="480"/>
      <c r="ED2" s="480"/>
      <c r="EE2" s="480"/>
      <c r="EF2" s="480"/>
      <c r="EG2" s="480"/>
      <c r="EH2" s="480"/>
      <c r="EI2" s="480"/>
      <c r="EJ2" s="480"/>
      <c r="EK2" s="480"/>
      <c r="EL2" s="480"/>
      <c r="EM2" s="480"/>
      <c r="EN2" s="480"/>
      <c r="EO2" s="480"/>
      <c r="EP2" s="480"/>
      <c r="EQ2" s="480"/>
      <c r="ER2" s="480"/>
      <c r="ES2" s="480"/>
      <c r="ET2" s="480"/>
      <c r="EU2" s="480"/>
      <c r="EV2" s="480"/>
      <c r="EW2" s="480"/>
      <c r="EX2" s="480"/>
      <c r="EY2" s="480"/>
      <c r="EZ2" s="480"/>
      <c r="FA2" s="480"/>
      <c r="FB2" s="480"/>
      <c r="FC2" s="480"/>
      <c r="FD2" s="480"/>
      <c r="FE2" s="480"/>
      <c r="FF2" s="480"/>
      <c r="FG2" s="480"/>
      <c r="FH2" s="480"/>
      <c r="FI2" s="480"/>
    </row>
    <row r="4" ht="12" thickBot="1"/>
    <row r="5" spans="1:165" s="24" customFormat="1" ht="10.5" customHeight="1">
      <c r="A5" s="467" t="s">
        <v>115</v>
      </c>
      <c r="B5" s="307"/>
      <c r="C5" s="307"/>
      <c r="D5" s="307"/>
      <c r="E5" s="308"/>
      <c r="F5" s="306" t="s">
        <v>116</v>
      </c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476" t="s">
        <v>117</v>
      </c>
      <c r="AA5" s="477"/>
      <c r="AB5" s="477"/>
      <c r="AC5" s="477"/>
      <c r="AD5" s="477"/>
      <c r="AE5" s="477"/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7"/>
      <c r="AS5" s="477"/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7"/>
      <c r="BG5" s="477"/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7"/>
      <c r="BU5" s="477"/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7"/>
      <c r="CI5" s="477"/>
      <c r="CJ5" s="477"/>
      <c r="CK5" s="477"/>
      <c r="CL5" s="477"/>
      <c r="CM5" s="477"/>
      <c r="CN5" s="477"/>
      <c r="CO5" s="477"/>
      <c r="CP5" s="477"/>
      <c r="CQ5" s="478"/>
      <c r="CR5" s="477" t="s">
        <v>118</v>
      </c>
      <c r="CS5" s="477"/>
      <c r="CT5" s="477"/>
      <c r="CU5" s="477"/>
      <c r="CV5" s="477"/>
      <c r="CW5" s="477"/>
      <c r="CX5" s="477"/>
      <c r="CY5" s="477"/>
      <c r="CZ5" s="477"/>
      <c r="DA5" s="477"/>
      <c r="DB5" s="477"/>
      <c r="DC5" s="477"/>
      <c r="DD5" s="477"/>
      <c r="DE5" s="477"/>
      <c r="DF5" s="477"/>
      <c r="DG5" s="477"/>
      <c r="DH5" s="477"/>
      <c r="DI5" s="477"/>
      <c r="DJ5" s="477"/>
      <c r="DK5" s="477"/>
      <c r="DL5" s="477"/>
      <c r="DM5" s="477"/>
      <c r="DN5" s="477"/>
      <c r="DO5" s="477"/>
      <c r="DP5" s="477"/>
      <c r="DQ5" s="477"/>
      <c r="DR5" s="477"/>
      <c r="DS5" s="477"/>
      <c r="DT5" s="477"/>
      <c r="DU5" s="477"/>
      <c r="DV5" s="477"/>
      <c r="DW5" s="477"/>
      <c r="DX5" s="477"/>
      <c r="DY5" s="477"/>
      <c r="DZ5" s="477"/>
      <c r="EA5" s="477"/>
      <c r="EB5" s="477"/>
      <c r="EC5" s="477"/>
      <c r="ED5" s="477"/>
      <c r="EE5" s="477"/>
      <c r="EF5" s="477"/>
      <c r="EG5" s="477"/>
      <c r="EH5" s="477"/>
      <c r="EI5" s="477"/>
      <c r="EJ5" s="477"/>
      <c r="EK5" s="477"/>
      <c r="EL5" s="477"/>
      <c r="EM5" s="477"/>
      <c r="EN5" s="477"/>
      <c r="EO5" s="477"/>
      <c r="EP5" s="477"/>
      <c r="EQ5" s="477"/>
      <c r="ER5" s="477"/>
      <c r="ES5" s="477"/>
      <c r="ET5" s="477"/>
      <c r="EU5" s="477"/>
      <c r="EV5" s="477"/>
      <c r="EW5" s="477"/>
      <c r="EX5" s="477"/>
      <c r="EY5" s="477"/>
      <c r="EZ5" s="477"/>
      <c r="FA5" s="477"/>
      <c r="FB5" s="477"/>
      <c r="FC5" s="477"/>
      <c r="FD5" s="477"/>
      <c r="FE5" s="477"/>
      <c r="FF5" s="477"/>
      <c r="FG5" s="477"/>
      <c r="FH5" s="477"/>
      <c r="FI5" s="478"/>
    </row>
    <row r="6" spans="1:165" s="24" customFormat="1" ht="10.5" customHeight="1">
      <c r="A6" s="468"/>
      <c r="B6" s="469"/>
      <c r="C6" s="469"/>
      <c r="D6" s="469"/>
      <c r="E6" s="470"/>
      <c r="F6" s="474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469"/>
      <c r="V6" s="469"/>
      <c r="W6" s="469"/>
      <c r="X6" s="469"/>
      <c r="Y6" s="469"/>
      <c r="Z6" s="479" t="s">
        <v>62</v>
      </c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65"/>
      <c r="BI6" s="464" t="s">
        <v>7</v>
      </c>
      <c r="BJ6" s="464"/>
      <c r="BK6" s="464"/>
      <c r="BL6" s="464"/>
      <c r="BM6" s="464"/>
      <c r="BN6" s="464"/>
      <c r="BO6" s="464"/>
      <c r="BP6" s="464"/>
      <c r="BQ6" s="464"/>
      <c r="BR6" s="464"/>
      <c r="BS6" s="464"/>
      <c r="BT6" s="464"/>
      <c r="BU6" s="464"/>
      <c r="BV6" s="464"/>
      <c r="BW6" s="464"/>
      <c r="BX6" s="464"/>
      <c r="BY6" s="464"/>
      <c r="BZ6" s="464"/>
      <c r="CA6" s="464"/>
      <c r="CB6" s="464"/>
      <c r="CC6" s="464"/>
      <c r="CD6" s="464"/>
      <c r="CE6" s="464"/>
      <c r="CF6" s="464"/>
      <c r="CG6" s="464"/>
      <c r="CH6" s="464"/>
      <c r="CI6" s="464"/>
      <c r="CJ6" s="464"/>
      <c r="CK6" s="464"/>
      <c r="CL6" s="464"/>
      <c r="CM6" s="464"/>
      <c r="CN6" s="464"/>
      <c r="CO6" s="464"/>
      <c r="CP6" s="464"/>
      <c r="CQ6" s="465"/>
      <c r="CR6" s="464" t="s">
        <v>62</v>
      </c>
      <c r="CS6" s="464"/>
      <c r="CT6" s="464"/>
      <c r="CU6" s="464"/>
      <c r="CV6" s="464"/>
      <c r="CW6" s="464"/>
      <c r="CX6" s="464"/>
      <c r="CY6" s="464"/>
      <c r="CZ6" s="464"/>
      <c r="DA6" s="464"/>
      <c r="DB6" s="464"/>
      <c r="DC6" s="464"/>
      <c r="DD6" s="464"/>
      <c r="DE6" s="464"/>
      <c r="DF6" s="464"/>
      <c r="DG6" s="464"/>
      <c r="DH6" s="464"/>
      <c r="DI6" s="464"/>
      <c r="DJ6" s="464"/>
      <c r="DK6" s="464"/>
      <c r="DL6" s="464"/>
      <c r="DM6" s="464"/>
      <c r="DN6" s="464"/>
      <c r="DO6" s="464"/>
      <c r="DP6" s="464"/>
      <c r="DQ6" s="464"/>
      <c r="DR6" s="464"/>
      <c r="DS6" s="464"/>
      <c r="DT6" s="464"/>
      <c r="DU6" s="464"/>
      <c r="DV6" s="464"/>
      <c r="DW6" s="464"/>
      <c r="DX6" s="464"/>
      <c r="DY6" s="464"/>
      <c r="DZ6" s="464"/>
      <c r="EA6" s="466" t="s">
        <v>7</v>
      </c>
      <c r="EB6" s="464"/>
      <c r="EC6" s="464"/>
      <c r="ED6" s="464"/>
      <c r="EE6" s="464"/>
      <c r="EF6" s="464"/>
      <c r="EG6" s="464"/>
      <c r="EH6" s="464"/>
      <c r="EI6" s="464"/>
      <c r="EJ6" s="464"/>
      <c r="EK6" s="464"/>
      <c r="EL6" s="464"/>
      <c r="EM6" s="464"/>
      <c r="EN6" s="464"/>
      <c r="EO6" s="464"/>
      <c r="EP6" s="464"/>
      <c r="EQ6" s="464"/>
      <c r="ER6" s="464"/>
      <c r="ES6" s="464"/>
      <c r="ET6" s="464"/>
      <c r="EU6" s="464"/>
      <c r="EV6" s="464"/>
      <c r="EW6" s="464"/>
      <c r="EX6" s="464"/>
      <c r="EY6" s="464"/>
      <c r="EZ6" s="464"/>
      <c r="FA6" s="464"/>
      <c r="FB6" s="464"/>
      <c r="FC6" s="464"/>
      <c r="FD6" s="464"/>
      <c r="FE6" s="464"/>
      <c r="FF6" s="464"/>
      <c r="FG6" s="464"/>
      <c r="FH6" s="464"/>
      <c r="FI6" s="465"/>
    </row>
    <row r="7" spans="1:165" s="24" customFormat="1" ht="10.5" customHeight="1">
      <c r="A7" s="468"/>
      <c r="B7" s="469"/>
      <c r="C7" s="469"/>
      <c r="D7" s="469"/>
      <c r="E7" s="470"/>
      <c r="F7" s="474"/>
      <c r="G7" s="469"/>
      <c r="H7" s="469"/>
      <c r="I7" s="469"/>
      <c r="J7" s="469"/>
      <c r="K7" s="469"/>
      <c r="L7" s="469"/>
      <c r="M7" s="469"/>
      <c r="N7" s="469"/>
      <c r="O7" s="469"/>
      <c r="P7" s="469"/>
      <c r="Q7" s="469"/>
      <c r="R7" s="469"/>
      <c r="S7" s="469"/>
      <c r="T7" s="469"/>
      <c r="U7" s="469"/>
      <c r="V7" s="469"/>
      <c r="W7" s="469"/>
      <c r="X7" s="469"/>
      <c r="Y7" s="469"/>
      <c r="Z7" s="479" t="s">
        <v>119</v>
      </c>
      <c r="AA7" s="464"/>
      <c r="AB7" s="464"/>
      <c r="AC7" s="464"/>
      <c r="AD7" s="464"/>
      <c r="AE7" s="464"/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4"/>
      <c r="BD7" s="464"/>
      <c r="BE7" s="464"/>
      <c r="BF7" s="464"/>
      <c r="BG7" s="464"/>
      <c r="BH7" s="465"/>
      <c r="BI7" s="464" t="s">
        <v>119</v>
      </c>
      <c r="BJ7" s="464"/>
      <c r="BK7" s="464"/>
      <c r="BL7" s="464"/>
      <c r="BM7" s="464"/>
      <c r="BN7" s="464"/>
      <c r="BO7" s="464"/>
      <c r="BP7" s="464"/>
      <c r="BQ7" s="464"/>
      <c r="BR7" s="464"/>
      <c r="BS7" s="464"/>
      <c r="BT7" s="464"/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4"/>
      <c r="CJ7" s="464"/>
      <c r="CK7" s="464"/>
      <c r="CL7" s="464"/>
      <c r="CM7" s="464"/>
      <c r="CN7" s="464"/>
      <c r="CO7" s="464"/>
      <c r="CP7" s="464"/>
      <c r="CQ7" s="465"/>
      <c r="CR7" s="464" t="s">
        <v>119</v>
      </c>
      <c r="CS7" s="464"/>
      <c r="CT7" s="464"/>
      <c r="CU7" s="464"/>
      <c r="CV7" s="464"/>
      <c r="CW7" s="464"/>
      <c r="CX7" s="464"/>
      <c r="CY7" s="464"/>
      <c r="CZ7" s="464"/>
      <c r="DA7" s="464"/>
      <c r="DB7" s="464"/>
      <c r="DC7" s="464"/>
      <c r="DD7" s="464"/>
      <c r="DE7" s="464"/>
      <c r="DF7" s="464"/>
      <c r="DG7" s="464"/>
      <c r="DH7" s="464"/>
      <c r="DI7" s="464"/>
      <c r="DJ7" s="464"/>
      <c r="DK7" s="464"/>
      <c r="DL7" s="464"/>
      <c r="DM7" s="464"/>
      <c r="DN7" s="464"/>
      <c r="DO7" s="464"/>
      <c r="DP7" s="464"/>
      <c r="DQ7" s="464"/>
      <c r="DR7" s="464"/>
      <c r="DS7" s="464"/>
      <c r="DT7" s="464"/>
      <c r="DU7" s="464"/>
      <c r="DV7" s="464"/>
      <c r="DW7" s="464"/>
      <c r="DX7" s="464"/>
      <c r="DY7" s="464"/>
      <c r="DZ7" s="464"/>
      <c r="EA7" s="466" t="s">
        <v>119</v>
      </c>
      <c r="EB7" s="464"/>
      <c r="EC7" s="464"/>
      <c r="ED7" s="464"/>
      <c r="EE7" s="464"/>
      <c r="EF7" s="464"/>
      <c r="EG7" s="464"/>
      <c r="EH7" s="464"/>
      <c r="EI7" s="464"/>
      <c r="EJ7" s="464"/>
      <c r="EK7" s="464"/>
      <c r="EL7" s="464"/>
      <c r="EM7" s="464"/>
      <c r="EN7" s="464"/>
      <c r="EO7" s="464"/>
      <c r="EP7" s="464"/>
      <c r="EQ7" s="464"/>
      <c r="ER7" s="464"/>
      <c r="ES7" s="464"/>
      <c r="ET7" s="464"/>
      <c r="EU7" s="464"/>
      <c r="EV7" s="464"/>
      <c r="EW7" s="464"/>
      <c r="EX7" s="464"/>
      <c r="EY7" s="464"/>
      <c r="EZ7" s="464"/>
      <c r="FA7" s="464"/>
      <c r="FB7" s="464"/>
      <c r="FC7" s="464"/>
      <c r="FD7" s="464"/>
      <c r="FE7" s="464"/>
      <c r="FF7" s="464"/>
      <c r="FG7" s="464"/>
      <c r="FH7" s="464"/>
      <c r="FI7" s="465"/>
    </row>
    <row r="8" spans="1:165" s="24" customFormat="1" ht="10.5" customHeight="1" thickBot="1">
      <c r="A8" s="471"/>
      <c r="B8" s="472"/>
      <c r="C8" s="472"/>
      <c r="D8" s="472"/>
      <c r="E8" s="473"/>
      <c r="F8" s="475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472"/>
      <c r="S8" s="472"/>
      <c r="T8" s="472"/>
      <c r="U8" s="472"/>
      <c r="V8" s="472"/>
      <c r="W8" s="472"/>
      <c r="X8" s="472"/>
      <c r="Y8" s="472"/>
      <c r="Z8" s="463" t="s">
        <v>27</v>
      </c>
      <c r="AA8" s="459"/>
      <c r="AB8" s="459"/>
      <c r="AC8" s="459"/>
      <c r="AD8" s="459"/>
      <c r="AE8" s="459"/>
      <c r="AF8" s="459"/>
      <c r="AG8" s="458" t="s">
        <v>28</v>
      </c>
      <c r="AH8" s="459"/>
      <c r="AI8" s="459"/>
      <c r="AJ8" s="459"/>
      <c r="AK8" s="459"/>
      <c r="AL8" s="459"/>
      <c r="AM8" s="462"/>
      <c r="AN8" s="458" t="s">
        <v>29</v>
      </c>
      <c r="AO8" s="459"/>
      <c r="AP8" s="459"/>
      <c r="AQ8" s="459"/>
      <c r="AR8" s="459"/>
      <c r="AS8" s="459"/>
      <c r="AT8" s="462"/>
      <c r="AU8" s="458" t="s">
        <v>30</v>
      </c>
      <c r="AV8" s="459"/>
      <c r="AW8" s="459"/>
      <c r="AX8" s="459"/>
      <c r="AY8" s="459"/>
      <c r="AZ8" s="459"/>
      <c r="BA8" s="462"/>
      <c r="BB8" s="458" t="s">
        <v>165</v>
      </c>
      <c r="BC8" s="459"/>
      <c r="BD8" s="459"/>
      <c r="BE8" s="459"/>
      <c r="BF8" s="459"/>
      <c r="BG8" s="459"/>
      <c r="BH8" s="460"/>
      <c r="BI8" s="459" t="s">
        <v>27</v>
      </c>
      <c r="BJ8" s="459"/>
      <c r="BK8" s="459"/>
      <c r="BL8" s="459"/>
      <c r="BM8" s="459"/>
      <c r="BN8" s="459"/>
      <c r="BO8" s="459"/>
      <c r="BP8" s="458" t="s">
        <v>28</v>
      </c>
      <c r="BQ8" s="459"/>
      <c r="BR8" s="459"/>
      <c r="BS8" s="459"/>
      <c r="BT8" s="459"/>
      <c r="BU8" s="459"/>
      <c r="BV8" s="462"/>
      <c r="BW8" s="458" t="s">
        <v>29</v>
      </c>
      <c r="BX8" s="459"/>
      <c r="BY8" s="459"/>
      <c r="BZ8" s="459"/>
      <c r="CA8" s="459"/>
      <c r="CB8" s="459"/>
      <c r="CC8" s="462"/>
      <c r="CD8" s="458" t="s">
        <v>30</v>
      </c>
      <c r="CE8" s="459"/>
      <c r="CF8" s="459"/>
      <c r="CG8" s="459"/>
      <c r="CH8" s="459"/>
      <c r="CI8" s="459"/>
      <c r="CJ8" s="462"/>
      <c r="CK8" s="458" t="s">
        <v>165</v>
      </c>
      <c r="CL8" s="459"/>
      <c r="CM8" s="459"/>
      <c r="CN8" s="459"/>
      <c r="CO8" s="459"/>
      <c r="CP8" s="459"/>
      <c r="CQ8" s="460"/>
      <c r="CR8" s="463" t="s">
        <v>27</v>
      </c>
      <c r="CS8" s="459"/>
      <c r="CT8" s="459"/>
      <c r="CU8" s="459"/>
      <c r="CV8" s="459"/>
      <c r="CW8" s="459"/>
      <c r="CX8" s="459"/>
      <c r="CY8" s="458" t="s">
        <v>28</v>
      </c>
      <c r="CZ8" s="459"/>
      <c r="DA8" s="459"/>
      <c r="DB8" s="459"/>
      <c r="DC8" s="459"/>
      <c r="DD8" s="459"/>
      <c r="DE8" s="462"/>
      <c r="DF8" s="458" t="s">
        <v>29</v>
      </c>
      <c r="DG8" s="459"/>
      <c r="DH8" s="459"/>
      <c r="DI8" s="459"/>
      <c r="DJ8" s="459"/>
      <c r="DK8" s="459"/>
      <c r="DL8" s="462"/>
      <c r="DM8" s="458" t="s">
        <v>30</v>
      </c>
      <c r="DN8" s="459"/>
      <c r="DO8" s="459"/>
      <c r="DP8" s="459"/>
      <c r="DQ8" s="459"/>
      <c r="DR8" s="459"/>
      <c r="DS8" s="462"/>
      <c r="DT8" s="458" t="s">
        <v>165</v>
      </c>
      <c r="DU8" s="459"/>
      <c r="DV8" s="459"/>
      <c r="DW8" s="459"/>
      <c r="DX8" s="459"/>
      <c r="DY8" s="459"/>
      <c r="DZ8" s="459"/>
      <c r="EA8" s="463" t="s">
        <v>27</v>
      </c>
      <c r="EB8" s="459"/>
      <c r="EC8" s="459"/>
      <c r="ED8" s="459"/>
      <c r="EE8" s="459"/>
      <c r="EF8" s="459"/>
      <c r="EG8" s="459"/>
      <c r="EH8" s="458" t="s">
        <v>28</v>
      </c>
      <c r="EI8" s="459"/>
      <c r="EJ8" s="459"/>
      <c r="EK8" s="459"/>
      <c r="EL8" s="459"/>
      <c r="EM8" s="459"/>
      <c r="EN8" s="462"/>
      <c r="EO8" s="458" t="s">
        <v>29</v>
      </c>
      <c r="EP8" s="459"/>
      <c r="EQ8" s="459"/>
      <c r="ER8" s="459"/>
      <c r="ES8" s="459"/>
      <c r="ET8" s="459"/>
      <c r="EU8" s="462"/>
      <c r="EV8" s="458" t="s">
        <v>30</v>
      </c>
      <c r="EW8" s="459"/>
      <c r="EX8" s="459"/>
      <c r="EY8" s="459"/>
      <c r="EZ8" s="459"/>
      <c r="FA8" s="459"/>
      <c r="FB8" s="462"/>
      <c r="FC8" s="458" t="s">
        <v>165</v>
      </c>
      <c r="FD8" s="459"/>
      <c r="FE8" s="459"/>
      <c r="FF8" s="459"/>
      <c r="FG8" s="459"/>
      <c r="FH8" s="459"/>
      <c r="FI8" s="460"/>
    </row>
    <row r="9" spans="1:165" s="24" customFormat="1" ht="10.5" customHeight="1">
      <c r="A9" s="461">
        <v>1</v>
      </c>
      <c r="B9" s="291"/>
      <c r="C9" s="291"/>
      <c r="D9" s="291"/>
      <c r="E9" s="457"/>
      <c r="F9" s="290">
        <v>2</v>
      </c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461">
        <v>3</v>
      </c>
      <c r="AA9" s="291"/>
      <c r="AB9" s="291"/>
      <c r="AC9" s="291"/>
      <c r="AD9" s="291"/>
      <c r="AE9" s="291"/>
      <c r="AF9" s="291"/>
      <c r="AG9" s="290">
        <v>4</v>
      </c>
      <c r="AH9" s="291"/>
      <c r="AI9" s="291"/>
      <c r="AJ9" s="291"/>
      <c r="AK9" s="291"/>
      <c r="AL9" s="291"/>
      <c r="AM9" s="457"/>
      <c r="AN9" s="290">
        <v>5</v>
      </c>
      <c r="AO9" s="291"/>
      <c r="AP9" s="291"/>
      <c r="AQ9" s="291"/>
      <c r="AR9" s="291"/>
      <c r="AS9" s="291"/>
      <c r="AT9" s="457"/>
      <c r="AU9" s="290">
        <v>6</v>
      </c>
      <c r="AV9" s="291"/>
      <c r="AW9" s="291"/>
      <c r="AX9" s="291"/>
      <c r="AY9" s="291"/>
      <c r="AZ9" s="291"/>
      <c r="BA9" s="457"/>
      <c r="BB9" s="290">
        <v>7</v>
      </c>
      <c r="BC9" s="291"/>
      <c r="BD9" s="291"/>
      <c r="BE9" s="291"/>
      <c r="BF9" s="291"/>
      <c r="BG9" s="291"/>
      <c r="BH9" s="292"/>
      <c r="BI9" s="291">
        <v>8</v>
      </c>
      <c r="BJ9" s="291"/>
      <c r="BK9" s="291"/>
      <c r="BL9" s="291"/>
      <c r="BM9" s="291"/>
      <c r="BN9" s="291"/>
      <c r="BO9" s="291"/>
      <c r="BP9" s="290">
        <v>9</v>
      </c>
      <c r="BQ9" s="291"/>
      <c r="BR9" s="291"/>
      <c r="BS9" s="291"/>
      <c r="BT9" s="291"/>
      <c r="BU9" s="291"/>
      <c r="BV9" s="457"/>
      <c r="BW9" s="290">
        <v>10</v>
      </c>
      <c r="BX9" s="291"/>
      <c r="BY9" s="291"/>
      <c r="BZ9" s="291"/>
      <c r="CA9" s="291"/>
      <c r="CB9" s="291"/>
      <c r="CC9" s="457"/>
      <c r="CD9" s="290">
        <v>11</v>
      </c>
      <c r="CE9" s="291"/>
      <c r="CF9" s="291"/>
      <c r="CG9" s="291"/>
      <c r="CH9" s="291"/>
      <c r="CI9" s="291"/>
      <c r="CJ9" s="457"/>
      <c r="CK9" s="290">
        <v>12</v>
      </c>
      <c r="CL9" s="291"/>
      <c r="CM9" s="291"/>
      <c r="CN9" s="291"/>
      <c r="CO9" s="291"/>
      <c r="CP9" s="291"/>
      <c r="CQ9" s="292"/>
      <c r="CR9" s="291">
        <v>13</v>
      </c>
      <c r="CS9" s="291"/>
      <c r="CT9" s="291"/>
      <c r="CU9" s="291"/>
      <c r="CV9" s="291"/>
      <c r="CW9" s="291"/>
      <c r="CX9" s="291"/>
      <c r="CY9" s="290">
        <v>14</v>
      </c>
      <c r="CZ9" s="291"/>
      <c r="DA9" s="291"/>
      <c r="DB9" s="291"/>
      <c r="DC9" s="291"/>
      <c r="DD9" s="291"/>
      <c r="DE9" s="457"/>
      <c r="DF9" s="290">
        <v>15</v>
      </c>
      <c r="DG9" s="291"/>
      <c r="DH9" s="291"/>
      <c r="DI9" s="291"/>
      <c r="DJ9" s="291"/>
      <c r="DK9" s="291"/>
      <c r="DL9" s="457"/>
      <c r="DM9" s="290">
        <v>16</v>
      </c>
      <c r="DN9" s="291"/>
      <c r="DO9" s="291"/>
      <c r="DP9" s="291"/>
      <c r="DQ9" s="291"/>
      <c r="DR9" s="291"/>
      <c r="DS9" s="457"/>
      <c r="DT9" s="290">
        <v>17</v>
      </c>
      <c r="DU9" s="291"/>
      <c r="DV9" s="291"/>
      <c r="DW9" s="291"/>
      <c r="DX9" s="291"/>
      <c r="DY9" s="291"/>
      <c r="DZ9" s="457"/>
      <c r="EA9" s="290">
        <v>18</v>
      </c>
      <c r="EB9" s="291"/>
      <c r="EC9" s="291"/>
      <c r="ED9" s="291"/>
      <c r="EE9" s="291"/>
      <c r="EF9" s="291"/>
      <c r="EG9" s="291"/>
      <c r="EH9" s="290">
        <v>19</v>
      </c>
      <c r="EI9" s="291"/>
      <c r="EJ9" s="291"/>
      <c r="EK9" s="291"/>
      <c r="EL9" s="291"/>
      <c r="EM9" s="291"/>
      <c r="EN9" s="457"/>
      <c r="EO9" s="290">
        <v>20</v>
      </c>
      <c r="EP9" s="291"/>
      <c r="EQ9" s="291"/>
      <c r="ER9" s="291"/>
      <c r="ES9" s="291"/>
      <c r="ET9" s="291"/>
      <c r="EU9" s="457"/>
      <c r="EV9" s="290">
        <v>21</v>
      </c>
      <c r="EW9" s="291"/>
      <c r="EX9" s="291"/>
      <c r="EY9" s="291"/>
      <c r="EZ9" s="291"/>
      <c r="FA9" s="291"/>
      <c r="FB9" s="457"/>
      <c r="FC9" s="290">
        <v>22</v>
      </c>
      <c r="FD9" s="291"/>
      <c r="FE9" s="291"/>
      <c r="FF9" s="291"/>
      <c r="FG9" s="291"/>
      <c r="FH9" s="291"/>
      <c r="FI9" s="292"/>
    </row>
    <row r="10" spans="1:165" s="24" customFormat="1" ht="67.5" customHeight="1">
      <c r="A10" s="310" t="s">
        <v>19</v>
      </c>
      <c r="B10" s="456"/>
      <c r="C10" s="456"/>
      <c r="D10" s="456"/>
      <c r="E10" s="311"/>
      <c r="F10" s="448" t="s">
        <v>129</v>
      </c>
      <c r="G10" s="449"/>
      <c r="H10" s="449"/>
      <c r="I10" s="449"/>
      <c r="J10" s="449"/>
      <c r="K10" s="449"/>
      <c r="L10" s="449"/>
      <c r="M10" s="449"/>
      <c r="N10" s="449"/>
      <c r="O10" s="449"/>
      <c r="P10" s="449"/>
      <c r="Q10" s="449"/>
      <c r="R10" s="449"/>
      <c r="S10" s="449"/>
      <c r="T10" s="449"/>
      <c r="U10" s="449"/>
      <c r="V10" s="449"/>
      <c r="W10" s="449"/>
      <c r="X10" s="449"/>
      <c r="Y10" s="450"/>
      <c r="Z10" s="451"/>
      <c r="AA10" s="439"/>
      <c r="AB10" s="439"/>
      <c r="AC10" s="439"/>
      <c r="AD10" s="439"/>
      <c r="AE10" s="439"/>
      <c r="AF10" s="439"/>
      <c r="AG10" s="438"/>
      <c r="AH10" s="439"/>
      <c r="AI10" s="439"/>
      <c r="AJ10" s="439"/>
      <c r="AK10" s="439"/>
      <c r="AL10" s="439"/>
      <c r="AM10" s="447"/>
      <c r="AN10" s="438"/>
      <c r="AO10" s="439"/>
      <c r="AP10" s="439"/>
      <c r="AQ10" s="439"/>
      <c r="AR10" s="439"/>
      <c r="AS10" s="439"/>
      <c r="AT10" s="447"/>
      <c r="AU10" s="438"/>
      <c r="AV10" s="439"/>
      <c r="AW10" s="439"/>
      <c r="AX10" s="439"/>
      <c r="AY10" s="439"/>
      <c r="AZ10" s="439"/>
      <c r="BA10" s="447"/>
      <c r="BB10" s="438"/>
      <c r="BC10" s="439"/>
      <c r="BD10" s="439"/>
      <c r="BE10" s="439"/>
      <c r="BF10" s="439"/>
      <c r="BG10" s="439"/>
      <c r="BH10" s="440"/>
      <c r="BI10" s="439"/>
      <c r="BJ10" s="439"/>
      <c r="BK10" s="439"/>
      <c r="BL10" s="439"/>
      <c r="BM10" s="439"/>
      <c r="BN10" s="439"/>
      <c r="BO10" s="439"/>
      <c r="BP10" s="438"/>
      <c r="BQ10" s="439"/>
      <c r="BR10" s="439"/>
      <c r="BS10" s="439"/>
      <c r="BT10" s="439"/>
      <c r="BU10" s="439"/>
      <c r="BV10" s="447"/>
      <c r="BW10" s="438"/>
      <c r="BX10" s="439"/>
      <c r="BY10" s="439"/>
      <c r="BZ10" s="439"/>
      <c r="CA10" s="439"/>
      <c r="CB10" s="439"/>
      <c r="CC10" s="447"/>
      <c r="CD10" s="438"/>
      <c r="CE10" s="439"/>
      <c r="CF10" s="439"/>
      <c r="CG10" s="439"/>
      <c r="CH10" s="439"/>
      <c r="CI10" s="439"/>
      <c r="CJ10" s="447"/>
      <c r="CK10" s="438"/>
      <c r="CL10" s="439"/>
      <c r="CM10" s="439"/>
      <c r="CN10" s="439"/>
      <c r="CO10" s="439"/>
      <c r="CP10" s="439"/>
      <c r="CQ10" s="440"/>
      <c r="CR10" s="439"/>
      <c r="CS10" s="439"/>
      <c r="CT10" s="439"/>
      <c r="CU10" s="439"/>
      <c r="CV10" s="439"/>
      <c r="CW10" s="439"/>
      <c r="CX10" s="439"/>
      <c r="CY10" s="438"/>
      <c r="CZ10" s="439"/>
      <c r="DA10" s="439"/>
      <c r="DB10" s="439"/>
      <c r="DC10" s="439"/>
      <c r="DD10" s="439"/>
      <c r="DE10" s="447"/>
      <c r="DF10" s="438"/>
      <c r="DG10" s="439"/>
      <c r="DH10" s="439"/>
      <c r="DI10" s="439"/>
      <c r="DJ10" s="439"/>
      <c r="DK10" s="439"/>
      <c r="DL10" s="447"/>
      <c r="DM10" s="438"/>
      <c r="DN10" s="439"/>
      <c r="DO10" s="439"/>
      <c r="DP10" s="439"/>
      <c r="DQ10" s="439"/>
      <c r="DR10" s="439"/>
      <c r="DS10" s="447"/>
      <c r="DT10" s="438"/>
      <c r="DU10" s="439"/>
      <c r="DV10" s="439"/>
      <c r="DW10" s="439"/>
      <c r="DX10" s="439"/>
      <c r="DY10" s="439"/>
      <c r="DZ10" s="447"/>
      <c r="EA10" s="438"/>
      <c r="EB10" s="439"/>
      <c r="EC10" s="439"/>
      <c r="ED10" s="439"/>
      <c r="EE10" s="439"/>
      <c r="EF10" s="439"/>
      <c r="EG10" s="439"/>
      <c r="EH10" s="438"/>
      <c r="EI10" s="439"/>
      <c r="EJ10" s="439"/>
      <c r="EK10" s="439"/>
      <c r="EL10" s="439"/>
      <c r="EM10" s="439"/>
      <c r="EN10" s="447"/>
      <c r="EO10" s="438"/>
      <c r="EP10" s="439"/>
      <c r="EQ10" s="439"/>
      <c r="ER10" s="439"/>
      <c r="ES10" s="439"/>
      <c r="ET10" s="439"/>
      <c r="EU10" s="447"/>
      <c r="EV10" s="438"/>
      <c r="EW10" s="439"/>
      <c r="EX10" s="439"/>
      <c r="EY10" s="439"/>
      <c r="EZ10" s="439"/>
      <c r="FA10" s="439"/>
      <c r="FB10" s="447"/>
      <c r="FC10" s="438"/>
      <c r="FD10" s="439"/>
      <c r="FE10" s="439"/>
      <c r="FF10" s="439"/>
      <c r="FG10" s="439"/>
      <c r="FH10" s="439"/>
      <c r="FI10" s="440"/>
    </row>
    <row r="11" spans="1:165" s="24" customFormat="1" ht="32.25" customHeight="1">
      <c r="A11" s="441" t="s">
        <v>33</v>
      </c>
      <c r="B11" s="279"/>
      <c r="C11" s="279"/>
      <c r="D11" s="279"/>
      <c r="E11" s="280"/>
      <c r="F11" s="442" t="s">
        <v>179</v>
      </c>
      <c r="G11" s="443" t="s">
        <v>147</v>
      </c>
      <c r="H11" s="443" t="s">
        <v>147</v>
      </c>
      <c r="I11" s="443" t="s">
        <v>147</v>
      </c>
      <c r="J11" s="443" t="s">
        <v>147</v>
      </c>
      <c r="K11" s="443" t="s">
        <v>147</v>
      </c>
      <c r="L11" s="443" t="s">
        <v>147</v>
      </c>
      <c r="M11" s="443" t="s">
        <v>147</v>
      </c>
      <c r="N11" s="443" t="s">
        <v>147</v>
      </c>
      <c r="O11" s="443" t="s">
        <v>147</v>
      </c>
      <c r="P11" s="443" t="s">
        <v>147</v>
      </c>
      <c r="Q11" s="443" t="s">
        <v>147</v>
      </c>
      <c r="R11" s="443" t="s">
        <v>147</v>
      </c>
      <c r="S11" s="443" t="s">
        <v>147</v>
      </c>
      <c r="T11" s="443" t="s">
        <v>147</v>
      </c>
      <c r="U11" s="443" t="s">
        <v>147</v>
      </c>
      <c r="V11" s="443" t="s">
        <v>147</v>
      </c>
      <c r="W11" s="443" t="s">
        <v>147</v>
      </c>
      <c r="X11" s="443" t="s">
        <v>147</v>
      </c>
      <c r="Y11" s="444" t="s">
        <v>147</v>
      </c>
      <c r="Z11" s="451"/>
      <c r="AA11" s="439"/>
      <c r="AB11" s="439"/>
      <c r="AC11" s="439"/>
      <c r="AD11" s="439"/>
      <c r="AE11" s="439"/>
      <c r="AF11" s="439"/>
      <c r="AG11" s="438"/>
      <c r="AH11" s="439"/>
      <c r="AI11" s="439"/>
      <c r="AJ11" s="439"/>
      <c r="AK11" s="439"/>
      <c r="AL11" s="439"/>
      <c r="AM11" s="447"/>
      <c r="AN11" s="438"/>
      <c r="AO11" s="439"/>
      <c r="AP11" s="439"/>
      <c r="AQ11" s="439"/>
      <c r="AR11" s="439"/>
      <c r="AS11" s="439"/>
      <c r="AT11" s="447"/>
      <c r="AU11" s="438">
        <v>0.8</v>
      </c>
      <c r="AV11" s="439"/>
      <c r="AW11" s="439"/>
      <c r="AX11" s="439"/>
      <c r="AY11" s="439"/>
      <c r="AZ11" s="439"/>
      <c r="BA11" s="447"/>
      <c r="BB11" s="438" t="s">
        <v>175</v>
      </c>
      <c r="BC11" s="439"/>
      <c r="BD11" s="439"/>
      <c r="BE11" s="439"/>
      <c r="BF11" s="439"/>
      <c r="BG11" s="439"/>
      <c r="BH11" s="440"/>
      <c r="BI11" s="439"/>
      <c r="BJ11" s="439"/>
      <c r="BK11" s="439"/>
      <c r="BL11" s="439"/>
      <c r="BM11" s="439"/>
      <c r="BN11" s="439"/>
      <c r="BO11" s="447"/>
      <c r="BP11" s="438"/>
      <c r="BQ11" s="439"/>
      <c r="BR11" s="439"/>
      <c r="BS11" s="439"/>
      <c r="BT11" s="439"/>
      <c r="BU11" s="439"/>
      <c r="BV11" s="447"/>
      <c r="BW11" s="438"/>
      <c r="BX11" s="439"/>
      <c r="BY11" s="439"/>
      <c r="BZ11" s="439"/>
      <c r="CA11" s="439"/>
      <c r="CB11" s="439"/>
      <c r="CC11" s="447"/>
      <c r="CD11" s="438"/>
      <c r="CE11" s="439"/>
      <c r="CF11" s="439"/>
      <c r="CG11" s="439"/>
      <c r="CH11" s="439"/>
      <c r="CI11" s="439"/>
      <c r="CJ11" s="447"/>
      <c r="CK11" s="438"/>
      <c r="CL11" s="439"/>
      <c r="CM11" s="439"/>
      <c r="CN11" s="439"/>
      <c r="CO11" s="439"/>
      <c r="CP11" s="439"/>
      <c r="CQ11" s="440"/>
      <c r="CR11" s="439"/>
      <c r="CS11" s="439"/>
      <c r="CT11" s="439"/>
      <c r="CU11" s="439"/>
      <c r="CV11" s="439"/>
      <c r="CW11" s="439"/>
      <c r="CX11" s="439"/>
      <c r="CY11" s="438"/>
      <c r="CZ11" s="439"/>
      <c r="DA11" s="439"/>
      <c r="DB11" s="439"/>
      <c r="DC11" s="439"/>
      <c r="DD11" s="439"/>
      <c r="DE11" s="447"/>
      <c r="DF11" s="438"/>
      <c r="DG11" s="439"/>
      <c r="DH11" s="439"/>
      <c r="DI11" s="439"/>
      <c r="DJ11" s="439"/>
      <c r="DK11" s="439"/>
      <c r="DL11" s="447"/>
      <c r="DM11" s="438"/>
      <c r="DN11" s="439"/>
      <c r="DO11" s="439"/>
      <c r="DP11" s="439"/>
      <c r="DQ11" s="439"/>
      <c r="DR11" s="439"/>
      <c r="DS11" s="447"/>
      <c r="DT11" s="438"/>
      <c r="DU11" s="439"/>
      <c r="DV11" s="439"/>
      <c r="DW11" s="439"/>
      <c r="DX11" s="439"/>
      <c r="DY11" s="439"/>
      <c r="DZ11" s="447"/>
      <c r="EA11" s="438"/>
      <c r="EB11" s="439"/>
      <c r="EC11" s="439"/>
      <c r="ED11" s="439"/>
      <c r="EE11" s="439"/>
      <c r="EF11" s="439"/>
      <c r="EG11" s="439"/>
      <c r="EH11" s="438"/>
      <c r="EI11" s="439"/>
      <c r="EJ11" s="439"/>
      <c r="EK11" s="439"/>
      <c r="EL11" s="439"/>
      <c r="EM11" s="439"/>
      <c r="EN11" s="447"/>
      <c r="EO11" s="438"/>
      <c r="EP11" s="439"/>
      <c r="EQ11" s="439"/>
      <c r="ER11" s="439"/>
      <c r="ES11" s="439"/>
      <c r="ET11" s="439"/>
      <c r="EU11" s="447"/>
      <c r="EV11" s="438"/>
      <c r="EW11" s="439"/>
      <c r="EX11" s="439"/>
      <c r="EY11" s="439"/>
      <c r="EZ11" s="439"/>
      <c r="FA11" s="439"/>
      <c r="FB11" s="447"/>
      <c r="FC11" s="438"/>
      <c r="FD11" s="439"/>
      <c r="FE11" s="439"/>
      <c r="FF11" s="439"/>
      <c r="FG11" s="439"/>
      <c r="FH11" s="439"/>
      <c r="FI11" s="440"/>
    </row>
    <row r="12" spans="1:165" ht="36.75" customHeight="1">
      <c r="A12" s="441" t="s">
        <v>34</v>
      </c>
      <c r="B12" s="279"/>
      <c r="C12" s="279"/>
      <c r="D12" s="279"/>
      <c r="E12" s="280"/>
      <c r="F12" s="442" t="s">
        <v>180</v>
      </c>
      <c r="G12" s="443" t="s">
        <v>148</v>
      </c>
      <c r="H12" s="443" t="s">
        <v>148</v>
      </c>
      <c r="I12" s="443" t="s">
        <v>148</v>
      </c>
      <c r="J12" s="443" t="s">
        <v>148</v>
      </c>
      <c r="K12" s="443" t="s">
        <v>148</v>
      </c>
      <c r="L12" s="443" t="s">
        <v>148</v>
      </c>
      <c r="M12" s="443" t="s">
        <v>148</v>
      </c>
      <c r="N12" s="443" t="s">
        <v>148</v>
      </c>
      <c r="O12" s="443" t="s">
        <v>148</v>
      </c>
      <c r="P12" s="443" t="s">
        <v>148</v>
      </c>
      <c r="Q12" s="443" t="s">
        <v>148</v>
      </c>
      <c r="R12" s="443" t="s">
        <v>148</v>
      </c>
      <c r="S12" s="443" t="s">
        <v>148</v>
      </c>
      <c r="T12" s="443" t="s">
        <v>148</v>
      </c>
      <c r="U12" s="443" t="s">
        <v>148</v>
      </c>
      <c r="V12" s="443" t="s">
        <v>148</v>
      </c>
      <c r="W12" s="443" t="s">
        <v>148</v>
      </c>
      <c r="X12" s="443" t="s">
        <v>148</v>
      </c>
      <c r="Y12" s="444" t="s">
        <v>148</v>
      </c>
      <c r="Z12" s="451"/>
      <c r="AA12" s="439"/>
      <c r="AB12" s="439"/>
      <c r="AC12" s="439"/>
      <c r="AD12" s="439"/>
      <c r="AE12" s="439"/>
      <c r="AF12" s="439"/>
      <c r="AG12" s="438">
        <v>0.15</v>
      </c>
      <c r="AH12" s="439"/>
      <c r="AI12" s="439"/>
      <c r="AJ12" s="439"/>
      <c r="AK12" s="439"/>
      <c r="AL12" s="439"/>
      <c r="AM12" s="447"/>
      <c r="AN12" s="438">
        <v>0.75</v>
      </c>
      <c r="AO12" s="439"/>
      <c r="AP12" s="439"/>
      <c r="AQ12" s="439"/>
      <c r="AR12" s="439"/>
      <c r="AS12" s="439"/>
      <c r="AT12" s="447"/>
      <c r="AU12" s="438">
        <v>0.8</v>
      </c>
      <c r="AV12" s="439"/>
      <c r="AW12" s="439"/>
      <c r="AX12" s="439"/>
      <c r="AY12" s="439"/>
      <c r="AZ12" s="439"/>
      <c r="BA12" s="447"/>
      <c r="BB12" s="438" t="s">
        <v>186</v>
      </c>
      <c r="BC12" s="439"/>
      <c r="BD12" s="439"/>
      <c r="BE12" s="439"/>
      <c r="BF12" s="439"/>
      <c r="BG12" s="439"/>
      <c r="BH12" s="440"/>
      <c r="BI12" s="439">
        <v>1.765</v>
      </c>
      <c r="BJ12" s="439"/>
      <c r="BK12" s="439"/>
      <c r="BL12" s="439"/>
      <c r="BM12" s="439"/>
      <c r="BN12" s="439"/>
      <c r="BO12" s="439"/>
      <c r="BP12" s="438">
        <v>1.474</v>
      </c>
      <c r="BQ12" s="439"/>
      <c r="BR12" s="439"/>
      <c r="BS12" s="439"/>
      <c r="BT12" s="439"/>
      <c r="BU12" s="439"/>
      <c r="BV12" s="447"/>
      <c r="BW12" s="438">
        <v>3.322</v>
      </c>
      <c r="BX12" s="439"/>
      <c r="BY12" s="439"/>
      <c r="BZ12" s="439"/>
      <c r="CA12" s="439"/>
      <c r="CB12" s="439"/>
      <c r="CC12" s="447"/>
      <c r="CD12" s="438">
        <v>1.074</v>
      </c>
      <c r="CE12" s="439"/>
      <c r="CF12" s="439"/>
      <c r="CG12" s="439"/>
      <c r="CH12" s="439"/>
      <c r="CI12" s="439"/>
      <c r="CJ12" s="447"/>
      <c r="CK12" s="438" t="s">
        <v>191</v>
      </c>
      <c r="CL12" s="439"/>
      <c r="CM12" s="439"/>
      <c r="CN12" s="439"/>
      <c r="CO12" s="439"/>
      <c r="CP12" s="439"/>
      <c r="CQ12" s="440"/>
      <c r="CR12" s="439"/>
      <c r="CS12" s="439"/>
      <c r="CT12" s="439"/>
      <c r="CU12" s="439"/>
      <c r="CV12" s="439"/>
      <c r="CW12" s="439"/>
      <c r="CX12" s="439"/>
      <c r="CY12" s="438"/>
      <c r="CZ12" s="439"/>
      <c r="DA12" s="439"/>
      <c r="DB12" s="439"/>
      <c r="DC12" s="439"/>
      <c r="DD12" s="439"/>
      <c r="DE12" s="447"/>
      <c r="DF12" s="438"/>
      <c r="DG12" s="439"/>
      <c r="DH12" s="439"/>
      <c r="DI12" s="439"/>
      <c r="DJ12" s="439"/>
      <c r="DK12" s="439"/>
      <c r="DL12" s="447"/>
      <c r="DM12" s="438"/>
      <c r="DN12" s="439"/>
      <c r="DO12" s="439"/>
      <c r="DP12" s="439"/>
      <c r="DQ12" s="439"/>
      <c r="DR12" s="439"/>
      <c r="DS12" s="447"/>
      <c r="DT12" s="438"/>
      <c r="DU12" s="439"/>
      <c r="DV12" s="439"/>
      <c r="DW12" s="439"/>
      <c r="DX12" s="439"/>
      <c r="DY12" s="439"/>
      <c r="DZ12" s="447"/>
      <c r="EA12" s="438"/>
      <c r="EB12" s="439"/>
      <c r="EC12" s="439"/>
      <c r="ED12" s="439"/>
      <c r="EE12" s="439"/>
      <c r="EF12" s="439"/>
      <c r="EG12" s="439"/>
      <c r="EH12" s="438"/>
      <c r="EI12" s="439"/>
      <c r="EJ12" s="439"/>
      <c r="EK12" s="439"/>
      <c r="EL12" s="439"/>
      <c r="EM12" s="439"/>
      <c r="EN12" s="447"/>
      <c r="EO12" s="438"/>
      <c r="EP12" s="439"/>
      <c r="EQ12" s="439"/>
      <c r="ER12" s="439"/>
      <c r="ES12" s="439"/>
      <c r="ET12" s="439"/>
      <c r="EU12" s="447"/>
      <c r="EV12" s="438"/>
      <c r="EW12" s="439"/>
      <c r="EX12" s="439"/>
      <c r="EY12" s="439"/>
      <c r="EZ12" s="439"/>
      <c r="FA12" s="439"/>
      <c r="FB12" s="447"/>
      <c r="FC12" s="438"/>
      <c r="FD12" s="439"/>
      <c r="FE12" s="439"/>
      <c r="FF12" s="439"/>
      <c r="FG12" s="439"/>
      <c r="FH12" s="439"/>
      <c r="FI12" s="440"/>
    </row>
    <row r="13" spans="1:165" ht="40.5" customHeight="1">
      <c r="A13" s="441" t="s">
        <v>35</v>
      </c>
      <c r="B13" s="279"/>
      <c r="C13" s="279"/>
      <c r="D13" s="279"/>
      <c r="E13" s="280"/>
      <c r="F13" s="442" t="s">
        <v>149</v>
      </c>
      <c r="G13" s="443" t="s">
        <v>149</v>
      </c>
      <c r="H13" s="443" t="s">
        <v>149</v>
      </c>
      <c r="I13" s="443" t="s">
        <v>149</v>
      </c>
      <c r="J13" s="443" t="s">
        <v>149</v>
      </c>
      <c r="K13" s="443" t="s">
        <v>149</v>
      </c>
      <c r="L13" s="443" t="s">
        <v>149</v>
      </c>
      <c r="M13" s="443" t="s">
        <v>149</v>
      </c>
      <c r="N13" s="443" t="s">
        <v>149</v>
      </c>
      <c r="O13" s="443" t="s">
        <v>149</v>
      </c>
      <c r="P13" s="443" t="s">
        <v>149</v>
      </c>
      <c r="Q13" s="443" t="s">
        <v>149</v>
      </c>
      <c r="R13" s="443" t="s">
        <v>149</v>
      </c>
      <c r="S13" s="443" t="s">
        <v>149</v>
      </c>
      <c r="T13" s="443" t="s">
        <v>149</v>
      </c>
      <c r="U13" s="443" t="s">
        <v>149</v>
      </c>
      <c r="V13" s="443" t="s">
        <v>149</v>
      </c>
      <c r="W13" s="443" t="s">
        <v>149</v>
      </c>
      <c r="X13" s="443" t="s">
        <v>149</v>
      </c>
      <c r="Y13" s="444" t="s">
        <v>149</v>
      </c>
      <c r="Z13" s="451"/>
      <c r="AA13" s="439"/>
      <c r="AB13" s="439"/>
      <c r="AC13" s="439"/>
      <c r="AD13" s="439"/>
      <c r="AE13" s="439"/>
      <c r="AF13" s="439"/>
      <c r="AG13" s="438">
        <v>0.3</v>
      </c>
      <c r="AH13" s="439"/>
      <c r="AI13" s="439"/>
      <c r="AJ13" s="439"/>
      <c r="AK13" s="439"/>
      <c r="AL13" s="439"/>
      <c r="AM13" s="447"/>
      <c r="AN13" s="438">
        <v>0.75</v>
      </c>
      <c r="AO13" s="439"/>
      <c r="AP13" s="439"/>
      <c r="AQ13" s="439"/>
      <c r="AR13" s="439"/>
      <c r="AS13" s="439"/>
      <c r="AT13" s="447"/>
      <c r="AU13" s="438">
        <v>0.75</v>
      </c>
      <c r="AV13" s="439"/>
      <c r="AW13" s="439"/>
      <c r="AX13" s="439"/>
      <c r="AY13" s="439"/>
      <c r="AZ13" s="439"/>
      <c r="BA13" s="447"/>
      <c r="BB13" s="438" t="s">
        <v>187</v>
      </c>
      <c r="BC13" s="439"/>
      <c r="BD13" s="439"/>
      <c r="BE13" s="439"/>
      <c r="BF13" s="439"/>
      <c r="BG13" s="439"/>
      <c r="BH13" s="440"/>
      <c r="BI13" s="439"/>
      <c r="BJ13" s="439"/>
      <c r="BK13" s="439"/>
      <c r="BL13" s="439"/>
      <c r="BM13" s="439"/>
      <c r="BN13" s="439"/>
      <c r="BO13" s="439"/>
      <c r="BP13" s="438"/>
      <c r="BQ13" s="439"/>
      <c r="BR13" s="439"/>
      <c r="BS13" s="439"/>
      <c r="BT13" s="439"/>
      <c r="BU13" s="439"/>
      <c r="BV13" s="447"/>
      <c r="BW13" s="438">
        <v>2.134</v>
      </c>
      <c r="BX13" s="439"/>
      <c r="BY13" s="439"/>
      <c r="BZ13" s="439"/>
      <c r="CA13" s="439"/>
      <c r="CB13" s="439"/>
      <c r="CC13" s="447"/>
      <c r="CD13" s="438">
        <v>2.312</v>
      </c>
      <c r="CE13" s="439"/>
      <c r="CF13" s="439"/>
      <c r="CG13" s="439"/>
      <c r="CH13" s="439"/>
      <c r="CI13" s="439"/>
      <c r="CJ13" s="447"/>
      <c r="CK13" s="438" t="s">
        <v>192</v>
      </c>
      <c r="CL13" s="439"/>
      <c r="CM13" s="439"/>
      <c r="CN13" s="439"/>
      <c r="CO13" s="439"/>
      <c r="CP13" s="439"/>
      <c r="CQ13" s="440"/>
      <c r="CR13" s="439"/>
      <c r="CS13" s="439"/>
      <c r="CT13" s="439"/>
      <c r="CU13" s="439"/>
      <c r="CV13" s="439"/>
      <c r="CW13" s="439"/>
      <c r="CX13" s="439"/>
      <c r="CY13" s="438"/>
      <c r="CZ13" s="439"/>
      <c r="DA13" s="439"/>
      <c r="DB13" s="439"/>
      <c r="DC13" s="439"/>
      <c r="DD13" s="439"/>
      <c r="DE13" s="447"/>
      <c r="DF13" s="438"/>
      <c r="DG13" s="439"/>
      <c r="DH13" s="439"/>
      <c r="DI13" s="439"/>
      <c r="DJ13" s="439"/>
      <c r="DK13" s="439"/>
      <c r="DL13" s="447"/>
      <c r="DM13" s="438"/>
      <c r="DN13" s="439"/>
      <c r="DO13" s="439"/>
      <c r="DP13" s="439"/>
      <c r="DQ13" s="439"/>
      <c r="DR13" s="439"/>
      <c r="DS13" s="447"/>
      <c r="DT13" s="438"/>
      <c r="DU13" s="439"/>
      <c r="DV13" s="439"/>
      <c r="DW13" s="439"/>
      <c r="DX13" s="439"/>
      <c r="DY13" s="439"/>
      <c r="DZ13" s="447"/>
      <c r="EA13" s="438"/>
      <c r="EB13" s="439"/>
      <c r="EC13" s="439"/>
      <c r="ED13" s="439"/>
      <c r="EE13" s="439"/>
      <c r="EF13" s="439"/>
      <c r="EG13" s="439"/>
      <c r="EH13" s="438"/>
      <c r="EI13" s="439"/>
      <c r="EJ13" s="439"/>
      <c r="EK13" s="439"/>
      <c r="EL13" s="439"/>
      <c r="EM13" s="439"/>
      <c r="EN13" s="447"/>
      <c r="EO13" s="438"/>
      <c r="EP13" s="439"/>
      <c r="EQ13" s="439"/>
      <c r="ER13" s="439"/>
      <c r="ES13" s="439"/>
      <c r="ET13" s="439"/>
      <c r="EU13" s="447"/>
      <c r="EV13" s="438"/>
      <c r="EW13" s="439"/>
      <c r="EX13" s="439"/>
      <c r="EY13" s="439"/>
      <c r="EZ13" s="439"/>
      <c r="FA13" s="439"/>
      <c r="FB13" s="447"/>
      <c r="FC13" s="438"/>
      <c r="FD13" s="439"/>
      <c r="FE13" s="439"/>
      <c r="FF13" s="439"/>
      <c r="FG13" s="439"/>
      <c r="FH13" s="439"/>
      <c r="FI13" s="440"/>
    </row>
    <row r="14" spans="1:165" s="24" customFormat="1" ht="48.75" customHeight="1" hidden="1">
      <c r="A14" s="441" t="s">
        <v>36</v>
      </c>
      <c r="B14" s="279"/>
      <c r="C14" s="279"/>
      <c r="D14" s="279"/>
      <c r="E14" s="280"/>
      <c r="F14" s="442" t="s">
        <v>158</v>
      </c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4"/>
      <c r="Z14" s="451"/>
      <c r="AA14" s="439"/>
      <c r="AB14" s="439"/>
      <c r="AC14" s="439"/>
      <c r="AD14" s="439"/>
      <c r="AE14" s="439"/>
      <c r="AF14" s="439"/>
      <c r="AG14" s="438"/>
      <c r="AH14" s="439"/>
      <c r="AI14" s="439"/>
      <c r="AJ14" s="439"/>
      <c r="AK14" s="439"/>
      <c r="AL14" s="439"/>
      <c r="AM14" s="447"/>
      <c r="AN14" s="438"/>
      <c r="AO14" s="439"/>
      <c r="AP14" s="439"/>
      <c r="AQ14" s="439"/>
      <c r="AR14" s="439"/>
      <c r="AS14" s="439"/>
      <c r="AT14" s="447"/>
      <c r="AU14" s="452"/>
      <c r="AV14" s="453"/>
      <c r="AW14" s="453"/>
      <c r="AX14" s="453"/>
      <c r="AY14" s="453"/>
      <c r="AZ14" s="453"/>
      <c r="BA14" s="454"/>
      <c r="BB14" s="452"/>
      <c r="BC14" s="453"/>
      <c r="BD14" s="453"/>
      <c r="BE14" s="453"/>
      <c r="BF14" s="453"/>
      <c r="BG14" s="453"/>
      <c r="BH14" s="455"/>
      <c r="BI14" s="439"/>
      <c r="BJ14" s="439"/>
      <c r="BK14" s="439"/>
      <c r="BL14" s="439"/>
      <c r="BM14" s="439"/>
      <c r="BN14" s="439"/>
      <c r="BO14" s="439"/>
      <c r="BP14" s="438"/>
      <c r="BQ14" s="439"/>
      <c r="BR14" s="439"/>
      <c r="BS14" s="439"/>
      <c r="BT14" s="439"/>
      <c r="BU14" s="439"/>
      <c r="BV14" s="447"/>
      <c r="BW14" s="438"/>
      <c r="BX14" s="439"/>
      <c r="BY14" s="439"/>
      <c r="BZ14" s="439"/>
      <c r="CA14" s="439"/>
      <c r="CB14" s="439"/>
      <c r="CC14" s="447"/>
      <c r="CD14" s="438"/>
      <c r="CE14" s="439"/>
      <c r="CF14" s="439"/>
      <c r="CG14" s="439"/>
      <c r="CH14" s="439"/>
      <c r="CI14" s="439"/>
      <c r="CJ14" s="447"/>
      <c r="CK14" s="438"/>
      <c r="CL14" s="439"/>
      <c r="CM14" s="439"/>
      <c r="CN14" s="439"/>
      <c r="CO14" s="439"/>
      <c r="CP14" s="439"/>
      <c r="CQ14" s="440"/>
      <c r="CR14" s="439"/>
      <c r="CS14" s="439"/>
      <c r="CT14" s="439"/>
      <c r="CU14" s="439"/>
      <c r="CV14" s="439"/>
      <c r="CW14" s="439"/>
      <c r="CX14" s="439"/>
      <c r="CY14" s="438"/>
      <c r="CZ14" s="439"/>
      <c r="DA14" s="439"/>
      <c r="DB14" s="439"/>
      <c r="DC14" s="439"/>
      <c r="DD14" s="439"/>
      <c r="DE14" s="447"/>
      <c r="DF14" s="438"/>
      <c r="DG14" s="439"/>
      <c r="DH14" s="439"/>
      <c r="DI14" s="439"/>
      <c r="DJ14" s="439"/>
      <c r="DK14" s="439"/>
      <c r="DL14" s="447"/>
      <c r="DM14" s="438"/>
      <c r="DN14" s="439"/>
      <c r="DO14" s="439"/>
      <c r="DP14" s="439"/>
      <c r="DQ14" s="439"/>
      <c r="DR14" s="439"/>
      <c r="DS14" s="447"/>
      <c r="DT14" s="438"/>
      <c r="DU14" s="439"/>
      <c r="DV14" s="439"/>
      <c r="DW14" s="439"/>
      <c r="DX14" s="439"/>
      <c r="DY14" s="439"/>
      <c r="DZ14" s="447"/>
      <c r="EA14" s="438"/>
      <c r="EB14" s="439"/>
      <c r="EC14" s="439"/>
      <c r="ED14" s="439"/>
      <c r="EE14" s="439"/>
      <c r="EF14" s="439"/>
      <c r="EG14" s="439"/>
      <c r="EH14" s="438"/>
      <c r="EI14" s="439"/>
      <c r="EJ14" s="439"/>
      <c r="EK14" s="439"/>
      <c r="EL14" s="439"/>
      <c r="EM14" s="439"/>
      <c r="EN14" s="447"/>
      <c r="EO14" s="438"/>
      <c r="EP14" s="439"/>
      <c r="EQ14" s="439"/>
      <c r="ER14" s="439"/>
      <c r="ES14" s="439"/>
      <c r="ET14" s="439"/>
      <c r="EU14" s="447"/>
      <c r="EV14" s="438"/>
      <c r="EW14" s="439"/>
      <c r="EX14" s="439"/>
      <c r="EY14" s="439"/>
      <c r="EZ14" s="439"/>
      <c r="FA14" s="439"/>
      <c r="FB14" s="447"/>
      <c r="FC14" s="438"/>
      <c r="FD14" s="439"/>
      <c r="FE14" s="439"/>
      <c r="FF14" s="439"/>
      <c r="FG14" s="439"/>
      <c r="FH14" s="439"/>
      <c r="FI14" s="440"/>
    </row>
    <row r="15" spans="1:165" s="24" customFormat="1" ht="40.5" customHeight="1">
      <c r="A15" s="441" t="s">
        <v>93</v>
      </c>
      <c r="B15" s="279"/>
      <c r="C15" s="279"/>
      <c r="D15" s="279"/>
      <c r="E15" s="280"/>
      <c r="F15" s="442" t="s">
        <v>150</v>
      </c>
      <c r="G15" s="443" t="s">
        <v>150</v>
      </c>
      <c r="H15" s="443" t="s">
        <v>150</v>
      </c>
      <c r="I15" s="443" t="s">
        <v>150</v>
      </c>
      <c r="J15" s="443" t="s">
        <v>150</v>
      </c>
      <c r="K15" s="443" t="s">
        <v>150</v>
      </c>
      <c r="L15" s="443" t="s">
        <v>150</v>
      </c>
      <c r="M15" s="443" t="s">
        <v>150</v>
      </c>
      <c r="N15" s="443" t="s">
        <v>150</v>
      </c>
      <c r="O15" s="443" t="s">
        <v>150</v>
      </c>
      <c r="P15" s="443" t="s">
        <v>150</v>
      </c>
      <c r="Q15" s="443" t="s">
        <v>150</v>
      </c>
      <c r="R15" s="443" t="s">
        <v>150</v>
      </c>
      <c r="S15" s="443" t="s">
        <v>150</v>
      </c>
      <c r="T15" s="443" t="s">
        <v>150</v>
      </c>
      <c r="U15" s="443" t="s">
        <v>150</v>
      </c>
      <c r="V15" s="443" t="s">
        <v>150</v>
      </c>
      <c r="W15" s="443" t="s">
        <v>150</v>
      </c>
      <c r="X15" s="443" t="s">
        <v>150</v>
      </c>
      <c r="Y15" s="444" t="s">
        <v>150</v>
      </c>
      <c r="Z15" s="451"/>
      <c r="AA15" s="439"/>
      <c r="AB15" s="439"/>
      <c r="AC15" s="439"/>
      <c r="AD15" s="439"/>
      <c r="AE15" s="439"/>
      <c r="AF15" s="447"/>
      <c r="AG15" s="438"/>
      <c r="AH15" s="439"/>
      <c r="AI15" s="439"/>
      <c r="AJ15" s="439"/>
      <c r="AK15" s="439"/>
      <c r="AL15" s="439"/>
      <c r="AM15" s="447"/>
      <c r="AN15" s="438"/>
      <c r="AO15" s="439"/>
      <c r="AP15" s="439"/>
      <c r="AQ15" s="439"/>
      <c r="AR15" s="439"/>
      <c r="AS15" s="439"/>
      <c r="AT15" s="447"/>
      <c r="AU15" s="452"/>
      <c r="AV15" s="453"/>
      <c r="AW15" s="453"/>
      <c r="AX15" s="453"/>
      <c r="AY15" s="453"/>
      <c r="AZ15" s="453"/>
      <c r="BA15" s="454"/>
      <c r="BB15" s="452"/>
      <c r="BC15" s="453"/>
      <c r="BD15" s="453"/>
      <c r="BE15" s="453"/>
      <c r="BF15" s="453"/>
      <c r="BG15" s="453"/>
      <c r="BH15" s="455"/>
      <c r="BI15" s="451"/>
      <c r="BJ15" s="439"/>
      <c r="BK15" s="439"/>
      <c r="BL15" s="439"/>
      <c r="BM15" s="439"/>
      <c r="BN15" s="439"/>
      <c r="BO15" s="447"/>
      <c r="BP15" s="438"/>
      <c r="BQ15" s="439"/>
      <c r="BR15" s="439"/>
      <c r="BS15" s="439"/>
      <c r="BT15" s="439"/>
      <c r="BU15" s="439"/>
      <c r="BV15" s="447"/>
      <c r="BW15" s="438"/>
      <c r="BX15" s="439"/>
      <c r="BY15" s="439"/>
      <c r="BZ15" s="439"/>
      <c r="CA15" s="439"/>
      <c r="CB15" s="439"/>
      <c r="CC15" s="447"/>
      <c r="CD15" s="438"/>
      <c r="CE15" s="439"/>
      <c r="CF15" s="439"/>
      <c r="CG15" s="439"/>
      <c r="CH15" s="439"/>
      <c r="CI15" s="439"/>
      <c r="CJ15" s="447"/>
      <c r="CK15" s="438"/>
      <c r="CL15" s="439"/>
      <c r="CM15" s="439"/>
      <c r="CN15" s="439"/>
      <c r="CO15" s="439"/>
      <c r="CP15" s="439"/>
      <c r="CQ15" s="440"/>
      <c r="CR15" s="95"/>
      <c r="CS15" s="95"/>
      <c r="CT15" s="95"/>
      <c r="CU15" s="95"/>
      <c r="CV15" s="95"/>
      <c r="CW15" s="95"/>
      <c r="CX15" s="95"/>
      <c r="CY15" s="96"/>
      <c r="CZ15" s="95"/>
      <c r="DA15" s="95"/>
      <c r="DB15" s="95"/>
      <c r="DC15" s="95"/>
      <c r="DD15" s="95"/>
      <c r="DE15" s="97"/>
      <c r="DF15" s="96"/>
      <c r="DG15" s="95"/>
      <c r="DH15" s="95"/>
      <c r="DI15" s="95"/>
      <c r="DJ15" s="95"/>
      <c r="DK15" s="95"/>
      <c r="DL15" s="97"/>
      <c r="DM15" s="96"/>
      <c r="DN15" s="95"/>
      <c r="DO15" s="95"/>
      <c r="DP15" s="95"/>
      <c r="DQ15" s="95"/>
      <c r="DR15" s="95"/>
      <c r="DS15" s="97"/>
      <c r="DT15" s="96"/>
      <c r="DU15" s="95"/>
      <c r="DV15" s="95"/>
      <c r="DW15" s="95"/>
      <c r="DX15" s="95"/>
      <c r="DY15" s="95"/>
      <c r="DZ15" s="97"/>
      <c r="EA15" s="96"/>
      <c r="EB15" s="95"/>
      <c r="EC15" s="95"/>
      <c r="ED15" s="95"/>
      <c r="EE15" s="95"/>
      <c r="EF15" s="95"/>
      <c r="EG15" s="95"/>
      <c r="EH15" s="96"/>
      <c r="EI15" s="95"/>
      <c r="EJ15" s="95"/>
      <c r="EK15" s="95"/>
      <c r="EL15" s="95"/>
      <c r="EM15" s="95"/>
      <c r="EN15" s="97"/>
      <c r="EO15" s="96"/>
      <c r="EP15" s="95"/>
      <c r="EQ15" s="95"/>
      <c r="ER15" s="95"/>
      <c r="ES15" s="95"/>
      <c r="ET15" s="95"/>
      <c r="EU15" s="97"/>
      <c r="EV15" s="96"/>
      <c r="EW15" s="95"/>
      <c r="EX15" s="95"/>
      <c r="EY15" s="95"/>
      <c r="EZ15" s="95"/>
      <c r="FA15" s="95"/>
      <c r="FB15" s="97"/>
      <c r="FC15" s="96"/>
      <c r="FD15" s="95"/>
      <c r="FE15" s="95"/>
      <c r="FF15" s="95"/>
      <c r="FG15" s="95"/>
      <c r="FH15" s="95"/>
      <c r="FI15" s="98"/>
    </row>
    <row r="16" spans="1:165" s="24" customFormat="1" ht="40.5" customHeight="1" hidden="1">
      <c r="A16" s="441" t="s">
        <v>161</v>
      </c>
      <c r="B16" s="279"/>
      <c r="C16" s="279"/>
      <c r="D16" s="279"/>
      <c r="E16" s="280"/>
      <c r="F16" s="442" t="s">
        <v>159</v>
      </c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4"/>
      <c r="Z16" s="451"/>
      <c r="AA16" s="439"/>
      <c r="AB16" s="439"/>
      <c r="AC16" s="439"/>
      <c r="AD16" s="439"/>
      <c r="AE16" s="439"/>
      <c r="AF16" s="447"/>
      <c r="AG16" s="438"/>
      <c r="AH16" s="439"/>
      <c r="AI16" s="439"/>
      <c r="AJ16" s="439"/>
      <c r="AK16" s="439"/>
      <c r="AL16" s="439"/>
      <c r="AM16" s="447"/>
      <c r="AN16" s="438"/>
      <c r="AO16" s="439"/>
      <c r="AP16" s="439"/>
      <c r="AQ16" s="439"/>
      <c r="AR16" s="439"/>
      <c r="AS16" s="439"/>
      <c r="AT16" s="447"/>
      <c r="AU16" s="438"/>
      <c r="AV16" s="439"/>
      <c r="AW16" s="439"/>
      <c r="AX16" s="439"/>
      <c r="AY16" s="439"/>
      <c r="AZ16" s="439"/>
      <c r="BA16" s="447"/>
      <c r="BB16" s="438"/>
      <c r="BC16" s="439"/>
      <c r="BD16" s="439"/>
      <c r="BE16" s="439"/>
      <c r="BF16" s="439"/>
      <c r="BG16" s="439"/>
      <c r="BH16" s="440"/>
      <c r="BI16" s="451"/>
      <c r="BJ16" s="439"/>
      <c r="BK16" s="439"/>
      <c r="BL16" s="439"/>
      <c r="BM16" s="439"/>
      <c r="BN16" s="439"/>
      <c r="BO16" s="447"/>
      <c r="BP16" s="438"/>
      <c r="BQ16" s="439"/>
      <c r="BR16" s="439"/>
      <c r="BS16" s="439"/>
      <c r="BT16" s="439"/>
      <c r="BU16" s="439"/>
      <c r="BV16" s="447"/>
      <c r="BW16" s="438"/>
      <c r="BX16" s="439"/>
      <c r="BY16" s="439"/>
      <c r="BZ16" s="439"/>
      <c r="CA16" s="439"/>
      <c r="CB16" s="439"/>
      <c r="CC16" s="447"/>
      <c r="CD16" s="438"/>
      <c r="CE16" s="439"/>
      <c r="CF16" s="439"/>
      <c r="CG16" s="439"/>
      <c r="CH16" s="439"/>
      <c r="CI16" s="439"/>
      <c r="CJ16" s="447"/>
      <c r="CK16" s="438"/>
      <c r="CL16" s="439"/>
      <c r="CM16" s="439"/>
      <c r="CN16" s="439"/>
      <c r="CO16" s="439"/>
      <c r="CP16" s="439"/>
      <c r="CQ16" s="440"/>
      <c r="CR16" s="107"/>
      <c r="CS16" s="107"/>
      <c r="CT16" s="107"/>
      <c r="CU16" s="107"/>
      <c r="CV16" s="107"/>
      <c r="CW16" s="107"/>
      <c r="CX16" s="107"/>
      <c r="CY16" s="109"/>
      <c r="CZ16" s="107"/>
      <c r="DA16" s="107"/>
      <c r="DB16" s="107"/>
      <c r="DC16" s="107"/>
      <c r="DD16" s="107"/>
      <c r="DE16" s="108"/>
      <c r="DF16" s="109"/>
      <c r="DG16" s="107"/>
      <c r="DH16" s="107"/>
      <c r="DI16" s="107"/>
      <c r="DJ16" s="107"/>
      <c r="DK16" s="107"/>
      <c r="DL16" s="108"/>
      <c r="DM16" s="109"/>
      <c r="DN16" s="107"/>
      <c r="DO16" s="107"/>
      <c r="DP16" s="107"/>
      <c r="DQ16" s="107"/>
      <c r="DR16" s="107"/>
      <c r="DS16" s="108"/>
      <c r="DT16" s="109"/>
      <c r="DU16" s="107"/>
      <c r="DV16" s="107"/>
      <c r="DW16" s="107"/>
      <c r="DX16" s="107"/>
      <c r="DY16" s="107"/>
      <c r="DZ16" s="108"/>
      <c r="EA16" s="109"/>
      <c r="EB16" s="107"/>
      <c r="EC16" s="107"/>
      <c r="ED16" s="107"/>
      <c r="EE16" s="107"/>
      <c r="EF16" s="107"/>
      <c r="EG16" s="107"/>
      <c r="EH16" s="109"/>
      <c r="EI16" s="107"/>
      <c r="EJ16" s="107"/>
      <c r="EK16" s="107"/>
      <c r="EL16" s="107"/>
      <c r="EM16" s="107"/>
      <c r="EN16" s="108"/>
      <c r="EO16" s="109"/>
      <c r="EP16" s="107"/>
      <c r="EQ16" s="107"/>
      <c r="ER16" s="107"/>
      <c r="ES16" s="107"/>
      <c r="ET16" s="107"/>
      <c r="EU16" s="108"/>
      <c r="EV16" s="109"/>
      <c r="EW16" s="107"/>
      <c r="EX16" s="107"/>
      <c r="EY16" s="107"/>
      <c r="EZ16" s="107"/>
      <c r="FA16" s="107"/>
      <c r="FB16" s="108"/>
      <c r="FC16" s="109"/>
      <c r="FD16" s="107"/>
      <c r="FE16" s="107"/>
      <c r="FF16" s="107"/>
      <c r="FG16" s="107"/>
      <c r="FH16" s="107"/>
      <c r="FI16" s="110"/>
    </row>
    <row r="17" spans="1:165" ht="65.25" customHeight="1">
      <c r="A17" s="310" t="s">
        <v>21</v>
      </c>
      <c r="B17" s="456"/>
      <c r="C17" s="456"/>
      <c r="D17" s="456"/>
      <c r="E17" s="311"/>
      <c r="F17" s="448" t="s">
        <v>124</v>
      </c>
      <c r="G17" s="449" t="s">
        <v>124</v>
      </c>
      <c r="H17" s="449" t="s">
        <v>124</v>
      </c>
      <c r="I17" s="449" t="s">
        <v>124</v>
      </c>
      <c r="J17" s="449" t="s">
        <v>124</v>
      </c>
      <c r="K17" s="449" t="s">
        <v>124</v>
      </c>
      <c r="L17" s="449" t="s">
        <v>124</v>
      </c>
      <c r="M17" s="449" t="s">
        <v>124</v>
      </c>
      <c r="N17" s="449" t="s">
        <v>124</v>
      </c>
      <c r="O17" s="449" t="s">
        <v>124</v>
      </c>
      <c r="P17" s="449" t="s">
        <v>124</v>
      </c>
      <c r="Q17" s="449" t="s">
        <v>124</v>
      </c>
      <c r="R17" s="449" t="s">
        <v>124</v>
      </c>
      <c r="S17" s="449" t="s">
        <v>124</v>
      </c>
      <c r="T17" s="449" t="s">
        <v>124</v>
      </c>
      <c r="U17" s="449" t="s">
        <v>124</v>
      </c>
      <c r="V17" s="449" t="s">
        <v>124</v>
      </c>
      <c r="W17" s="449" t="s">
        <v>124</v>
      </c>
      <c r="X17" s="449" t="s">
        <v>124</v>
      </c>
      <c r="Y17" s="450" t="s">
        <v>124</v>
      </c>
      <c r="Z17" s="451"/>
      <c r="AA17" s="439"/>
      <c r="AB17" s="439"/>
      <c r="AC17" s="439"/>
      <c r="AD17" s="439"/>
      <c r="AE17" s="439"/>
      <c r="AF17" s="447"/>
      <c r="AG17" s="438"/>
      <c r="AH17" s="439"/>
      <c r="AI17" s="439"/>
      <c r="AJ17" s="439"/>
      <c r="AK17" s="439"/>
      <c r="AL17" s="439"/>
      <c r="AM17" s="447"/>
      <c r="AN17" s="438"/>
      <c r="AO17" s="439"/>
      <c r="AP17" s="439"/>
      <c r="AQ17" s="439"/>
      <c r="AR17" s="439"/>
      <c r="AS17" s="439"/>
      <c r="AT17" s="447"/>
      <c r="AU17" s="438"/>
      <c r="AV17" s="439"/>
      <c r="AW17" s="439"/>
      <c r="AX17" s="439"/>
      <c r="AY17" s="439"/>
      <c r="AZ17" s="439"/>
      <c r="BA17" s="447"/>
      <c r="BB17" s="438"/>
      <c r="BC17" s="439"/>
      <c r="BD17" s="439"/>
      <c r="BE17" s="439"/>
      <c r="BF17" s="439"/>
      <c r="BG17" s="439"/>
      <c r="BH17" s="440"/>
      <c r="BI17" s="451"/>
      <c r="BJ17" s="439"/>
      <c r="BK17" s="439"/>
      <c r="BL17" s="439"/>
      <c r="BM17" s="439"/>
      <c r="BN17" s="439"/>
      <c r="BO17" s="447"/>
      <c r="BP17" s="438"/>
      <c r="BQ17" s="439"/>
      <c r="BR17" s="439"/>
      <c r="BS17" s="439"/>
      <c r="BT17" s="439"/>
      <c r="BU17" s="439"/>
      <c r="BV17" s="447"/>
      <c r="BW17" s="438"/>
      <c r="BX17" s="439"/>
      <c r="BY17" s="439"/>
      <c r="BZ17" s="439"/>
      <c r="CA17" s="439"/>
      <c r="CB17" s="439"/>
      <c r="CC17" s="447"/>
      <c r="CD17" s="438"/>
      <c r="CE17" s="439"/>
      <c r="CF17" s="439"/>
      <c r="CG17" s="439"/>
      <c r="CH17" s="439"/>
      <c r="CI17" s="439"/>
      <c r="CJ17" s="447"/>
      <c r="CK17" s="438"/>
      <c r="CL17" s="439"/>
      <c r="CM17" s="439"/>
      <c r="CN17" s="439"/>
      <c r="CO17" s="439"/>
      <c r="CP17" s="439"/>
      <c r="CQ17" s="440"/>
      <c r="CR17" s="439"/>
      <c r="CS17" s="439"/>
      <c r="CT17" s="439"/>
      <c r="CU17" s="439"/>
      <c r="CV17" s="439"/>
      <c r="CW17" s="439"/>
      <c r="CX17" s="439"/>
      <c r="CY17" s="438"/>
      <c r="CZ17" s="439"/>
      <c r="DA17" s="439"/>
      <c r="DB17" s="439"/>
      <c r="DC17" s="439"/>
      <c r="DD17" s="439"/>
      <c r="DE17" s="447"/>
      <c r="DF17" s="438"/>
      <c r="DG17" s="439"/>
      <c r="DH17" s="439"/>
      <c r="DI17" s="439"/>
      <c r="DJ17" s="439"/>
      <c r="DK17" s="439"/>
      <c r="DL17" s="447"/>
      <c r="DM17" s="438"/>
      <c r="DN17" s="439"/>
      <c r="DO17" s="439"/>
      <c r="DP17" s="439"/>
      <c r="DQ17" s="439"/>
      <c r="DR17" s="439"/>
      <c r="DS17" s="447"/>
      <c r="DT17" s="438"/>
      <c r="DU17" s="439"/>
      <c r="DV17" s="439"/>
      <c r="DW17" s="439"/>
      <c r="DX17" s="439"/>
      <c r="DY17" s="439"/>
      <c r="DZ17" s="447"/>
      <c r="EA17" s="438"/>
      <c r="EB17" s="439"/>
      <c r="EC17" s="439"/>
      <c r="ED17" s="439"/>
      <c r="EE17" s="439"/>
      <c r="EF17" s="439"/>
      <c r="EG17" s="439"/>
      <c r="EH17" s="438"/>
      <c r="EI17" s="439"/>
      <c r="EJ17" s="439"/>
      <c r="EK17" s="439"/>
      <c r="EL17" s="439"/>
      <c r="EM17" s="439"/>
      <c r="EN17" s="447"/>
      <c r="EO17" s="438"/>
      <c r="EP17" s="439"/>
      <c r="EQ17" s="439"/>
      <c r="ER17" s="439"/>
      <c r="ES17" s="439"/>
      <c r="ET17" s="439"/>
      <c r="EU17" s="447"/>
      <c r="EV17" s="438"/>
      <c r="EW17" s="439"/>
      <c r="EX17" s="439"/>
      <c r="EY17" s="439"/>
      <c r="EZ17" s="439"/>
      <c r="FA17" s="439"/>
      <c r="FB17" s="447"/>
      <c r="FC17" s="438"/>
      <c r="FD17" s="439"/>
      <c r="FE17" s="439"/>
      <c r="FF17" s="439"/>
      <c r="FG17" s="439"/>
      <c r="FH17" s="439"/>
      <c r="FI17" s="440"/>
    </row>
    <row r="18" spans="1:165" s="24" customFormat="1" ht="54.75" customHeight="1">
      <c r="A18" s="441" t="s">
        <v>97</v>
      </c>
      <c r="B18" s="279"/>
      <c r="C18" s="279"/>
      <c r="D18" s="279"/>
      <c r="E18" s="280"/>
      <c r="F18" s="442" t="s">
        <v>164</v>
      </c>
      <c r="G18" s="443" t="s">
        <v>126</v>
      </c>
      <c r="H18" s="443" t="s">
        <v>126</v>
      </c>
      <c r="I18" s="443" t="s">
        <v>126</v>
      </c>
      <c r="J18" s="443" t="s">
        <v>126</v>
      </c>
      <c r="K18" s="443" t="s">
        <v>126</v>
      </c>
      <c r="L18" s="443" t="s">
        <v>126</v>
      </c>
      <c r="M18" s="443" t="s">
        <v>126</v>
      </c>
      <c r="N18" s="443" t="s">
        <v>126</v>
      </c>
      <c r="O18" s="443" t="s">
        <v>126</v>
      </c>
      <c r="P18" s="443" t="s">
        <v>126</v>
      </c>
      <c r="Q18" s="443" t="s">
        <v>126</v>
      </c>
      <c r="R18" s="443" t="s">
        <v>126</v>
      </c>
      <c r="S18" s="443" t="s">
        <v>126</v>
      </c>
      <c r="T18" s="443" t="s">
        <v>126</v>
      </c>
      <c r="U18" s="443" t="s">
        <v>126</v>
      </c>
      <c r="V18" s="443" t="s">
        <v>126</v>
      </c>
      <c r="W18" s="443" t="s">
        <v>126</v>
      </c>
      <c r="X18" s="443" t="s">
        <v>126</v>
      </c>
      <c r="Y18" s="444" t="s">
        <v>126</v>
      </c>
      <c r="Z18" s="451"/>
      <c r="AA18" s="439"/>
      <c r="AB18" s="439"/>
      <c r="AC18" s="439"/>
      <c r="AD18" s="439"/>
      <c r="AE18" s="439"/>
      <c r="AF18" s="447"/>
      <c r="AG18" s="438">
        <v>0.5</v>
      </c>
      <c r="AH18" s="439"/>
      <c r="AI18" s="439"/>
      <c r="AJ18" s="439"/>
      <c r="AK18" s="439"/>
      <c r="AL18" s="439"/>
      <c r="AM18" s="447"/>
      <c r="AN18" s="438">
        <v>0.9</v>
      </c>
      <c r="AO18" s="439"/>
      <c r="AP18" s="439"/>
      <c r="AQ18" s="439"/>
      <c r="AR18" s="439"/>
      <c r="AS18" s="439"/>
      <c r="AT18" s="447"/>
      <c r="AU18" s="438" t="s">
        <v>169</v>
      </c>
      <c r="AV18" s="439"/>
      <c r="AW18" s="439"/>
      <c r="AX18" s="439"/>
      <c r="AY18" s="439"/>
      <c r="AZ18" s="439"/>
      <c r="BA18" s="447"/>
      <c r="BB18" s="452" t="s">
        <v>170</v>
      </c>
      <c r="BC18" s="453"/>
      <c r="BD18" s="453"/>
      <c r="BE18" s="453"/>
      <c r="BF18" s="453"/>
      <c r="BG18" s="453"/>
      <c r="BH18" s="455"/>
      <c r="BI18" s="439"/>
      <c r="BJ18" s="439"/>
      <c r="BK18" s="439"/>
      <c r="BL18" s="439"/>
      <c r="BM18" s="439"/>
      <c r="BN18" s="439"/>
      <c r="BO18" s="439"/>
      <c r="BP18" s="438">
        <v>2.5</v>
      </c>
      <c r="BQ18" s="439"/>
      <c r="BR18" s="439"/>
      <c r="BS18" s="439"/>
      <c r="BT18" s="439"/>
      <c r="BU18" s="439"/>
      <c r="BV18" s="447"/>
      <c r="BW18" s="452">
        <v>1.826</v>
      </c>
      <c r="BX18" s="453"/>
      <c r="BY18" s="453"/>
      <c r="BZ18" s="453"/>
      <c r="CA18" s="453"/>
      <c r="CB18" s="453"/>
      <c r="CC18" s="454"/>
      <c r="CD18" s="452">
        <v>1.192</v>
      </c>
      <c r="CE18" s="439"/>
      <c r="CF18" s="439"/>
      <c r="CG18" s="439"/>
      <c r="CH18" s="439"/>
      <c r="CI18" s="439"/>
      <c r="CJ18" s="447"/>
      <c r="CK18" s="452" t="s">
        <v>193</v>
      </c>
      <c r="CL18" s="453"/>
      <c r="CM18" s="453"/>
      <c r="CN18" s="453"/>
      <c r="CO18" s="453"/>
      <c r="CP18" s="453"/>
      <c r="CQ18" s="455"/>
      <c r="CR18" s="439"/>
      <c r="CS18" s="439"/>
      <c r="CT18" s="439"/>
      <c r="CU18" s="439"/>
      <c r="CV18" s="439"/>
      <c r="CW18" s="439"/>
      <c r="CX18" s="439"/>
      <c r="CY18" s="438"/>
      <c r="CZ18" s="439"/>
      <c r="DA18" s="439"/>
      <c r="DB18" s="439"/>
      <c r="DC18" s="439"/>
      <c r="DD18" s="439"/>
      <c r="DE18" s="447"/>
      <c r="DF18" s="438"/>
      <c r="DG18" s="439"/>
      <c r="DH18" s="439"/>
      <c r="DI18" s="439"/>
      <c r="DJ18" s="439"/>
      <c r="DK18" s="439"/>
      <c r="DL18" s="447"/>
      <c r="DM18" s="438"/>
      <c r="DN18" s="439"/>
      <c r="DO18" s="439"/>
      <c r="DP18" s="439"/>
      <c r="DQ18" s="439"/>
      <c r="DR18" s="439"/>
      <c r="DS18" s="447"/>
      <c r="DT18" s="438"/>
      <c r="DU18" s="439"/>
      <c r="DV18" s="439"/>
      <c r="DW18" s="439"/>
      <c r="DX18" s="439"/>
      <c r="DY18" s="439"/>
      <c r="DZ18" s="447"/>
      <c r="EA18" s="438"/>
      <c r="EB18" s="439"/>
      <c r="EC18" s="439"/>
      <c r="ED18" s="439"/>
      <c r="EE18" s="439"/>
      <c r="EF18" s="439"/>
      <c r="EG18" s="439"/>
      <c r="EH18" s="438"/>
      <c r="EI18" s="439"/>
      <c r="EJ18" s="439"/>
      <c r="EK18" s="439"/>
      <c r="EL18" s="439"/>
      <c r="EM18" s="439"/>
      <c r="EN18" s="447"/>
      <c r="EO18" s="438"/>
      <c r="EP18" s="439"/>
      <c r="EQ18" s="439"/>
      <c r="ER18" s="439"/>
      <c r="ES18" s="439"/>
      <c r="ET18" s="439"/>
      <c r="EU18" s="447"/>
      <c r="EV18" s="438"/>
      <c r="EW18" s="439"/>
      <c r="EX18" s="439"/>
      <c r="EY18" s="439"/>
      <c r="EZ18" s="439"/>
      <c r="FA18" s="439"/>
      <c r="FB18" s="447"/>
      <c r="FC18" s="438"/>
      <c r="FD18" s="439"/>
      <c r="FE18" s="439"/>
      <c r="FF18" s="439"/>
      <c r="FG18" s="439"/>
      <c r="FH18" s="439"/>
      <c r="FI18" s="440"/>
    </row>
    <row r="19" spans="1:165" s="24" customFormat="1" ht="45" customHeight="1">
      <c r="A19" s="441" t="s">
        <v>99</v>
      </c>
      <c r="B19" s="279"/>
      <c r="C19" s="279"/>
      <c r="D19" s="279"/>
      <c r="E19" s="280"/>
      <c r="F19" s="442" t="s">
        <v>127</v>
      </c>
      <c r="G19" s="443" t="s">
        <v>127</v>
      </c>
      <c r="H19" s="443" t="s">
        <v>127</v>
      </c>
      <c r="I19" s="443" t="s">
        <v>127</v>
      </c>
      <c r="J19" s="443" t="s">
        <v>127</v>
      </c>
      <c r="K19" s="443" t="s">
        <v>127</v>
      </c>
      <c r="L19" s="443" t="s">
        <v>127</v>
      </c>
      <c r="M19" s="443" t="s">
        <v>127</v>
      </c>
      <c r="N19" s="443" t="s">
        <v>127</v>
      </c>
      <c r="O19" s="443" t="s">
        <v>127</v>
      </c>
      <c r="P19" s="443" t="s">
        <v>127</v>
      </c>
      <c r="Q19" s="443" t="s">
        <v>127</v>
      </c>
      <c r="R19" s="443" t="s">
        <v>127</v>
      </c>
      <c r="S19" s="443" t="s">
        <v>127</v>
      </c>
      <c r="T19" s="443" t="s">
        <v>127</v>
      </c>
      <c r="U19" s="443" t="s">
        <v>127</v>
      </c>
      <c r="V19" s="443" t="s">
        <v>127</v>
      </c>
      <c r="W19" s="443" t="s">
        <v>127</v>
      </c>
      <c r="X19" s="443" t="s">
        <v>127</v>
      </c>
      <c r="Y19" s="444" t="s">
        <v>127</v>
      </c>
      <c r="Z19" s="451">
        <v>2.1</v>
      </c>
      <c r="AA19" s="439"/>
      <c r="AB19" s="439"/>
      <c r="AC19" s="439"/>
      <c r="AD19" s="439"/>
      <c r="AE19" s="439"/>
      <c r="AF19" s="439"/>
      <c r="AG19" s="452">
        <v>2.8</v>
      </c>
      <c r="AH19" s="453"/>
      <c r="AI19" s="453"/>
      <c r="AJ19" s="453"/>
      <c r="AK19" s="453"/>
      <c r="AL19" s="453"/>
      <c r="AM19" s="454"/>
      <c r="AN19" s="452">
        <v>2.2</v>
      </c>
      <c r="AO19" s="453"/>
      <c r="AP19" s="453"/>
      <c r="AQ19" s="453"/>
      <c r="AR19" s="453"/>
      <c r="AS19" s="453"/>
      <c r="AT19" s="454"/>
      <c r="AU19" s="438" t="s">
        <v>171</v>
      </c>
      <c r="AV19" s="439"/>
      <c r="AW19" s="439"/>
      <c r="AX19" s="439"/>
      <c r="AY19" s="439"/>
      <c r="AZ19" s="439"/>
      <c r="BA19" s="447"/>
      <c r="BB19" s="452" t="s">
        <v>172</v>
      </c>
      <c r="BC19" s="453"/>
      <c r="BD19" s="453"/>
      <c r="BE19" s="453"/>
      <c r="BF19" s="453"/>
      <c r="BG19" s="453"/>
      <c r="BH19" s="455"/>
      <c r="BI19" s="439">
        <v>5.836</v>
      </c>
      <c r="BJ19" s="439"/>
      <c r="BK19" s="439"/>
      <c r="BL19" s="439"/>
      <c r="BM19" s="439"/>
      <c r="BN19" s="439"/>
      <c r="BO19" s="439"/>
      <c r="BP19" s="452" t="s">
        <v>183</v>
      </c>
      <c r="BQ19" s="439"/>
      <c r="BR19" s="439"/>
      <c r="BS19" s="439"/>
      <c r="BT19" s="439"/>
      <c r="BU19" s="439"/>
      <c r="BV19" s="447"/>
      <c r="BW19" s="452" t="s">
        <v>184</v>
      </c>
      <c r="BX19" s="439"/>
      <c r="BY19" s="439"/>
      <c r="BZ19" s="439"/>
      <c r="CA19" s="439"/>
      <c r="CB19" s="439"/>
      <c r="CC19" s="447"/>
      <c r="CD19" s="452">
        <v>1.599</v>
      </c>
      <c r="CE19" s="439"/>
      <c r="CF19" s="439"/>
      <c r="CG19" s="439"/>
      <c r="CH19" s="439"/>
      <c r="CI19" s="439"/>
      <c r="CJ19" s="447"/>
      <c r="CK19" s="452" t="s">
        <v>194</v>
      </c>
      <c r="CL19" s="453"/>
      <c r="CM19" s="453"/>
      <c r="CN19" s="453"/>
      <c r="CO19" s="453"/>
      <c r="CP19" s="453"/>
      <c r="CQ19" s="455"/>
      <c r="CR19" s="439"/>
      <c r="CS19" s="439"/>
      <c r="CT19" s="439"/>
      <c r="CU19" s="439"/>
      <c r="CV19" s="439"/>
      <c r="CW19" s="439"/>
      <c r="CX19" s="439"/>
      <c r="CY19" s="438"/>
      <c r="CZ19" s="439"/>
      <c r="DA19" s="439"/>
      <c r="DB19" s="439"/>
      <c r="DC19" s="439"/>
      <c r="DD19" s="439"/>
      <c r="DE19" s="447"/>
      <c r="DF19" s="438"/>
      <c r="DG19" s="439"/>
      <c r="DH19" s="439"/>
      <c r="DI19" s="439"/>
      <c r="DJ19" s="439"/>
      <c r="DK19" s="439"/>
      <c r="DL19" s="447"/>
      <c r="DM19" s="438"/>
      <c r="DN19" s="439"/>
      <c r="DO19" s="439"/>
      <c r="DP19" s="439"/>
      <c r="DQ19" s="439"/>
      <c r="DR19" s="439"/>
      <c r="DS19" s="447"/>
      <c r="DT19" s="438"/>
      <c r="DU19" s="439"/>
      <c r="DV19" s="439"/>
      <c r="DW19" s="439"/>
      <c r="DX19" s="439"/>
      <c r="DY19" s="439"/>
      <c r="DZ19" s="447"/>
      <c r="EA19" s="438"/>
      <c r="EB19" s="439"/>
      <c r="EC19" s="439"/>
      <c r="ED19" s="439"/>
      <c r="EE19" s="439"/>
      <c r="EF19" s="439"/>
      <c r="EG19" s="439"/>
      <c r="EH19" s="438"/>
      <c r="EI19" s="439"/>
      <c r="EJ19" s="439"/>
      <c r="EK19" s="439"/>
      <c r="EL19" s="439"/>
      <c r="EM19" s="439"/>
      <c r="EN19" s="447"/>
      <c r="EO19" s="438"/>
      <c r="EP19" s="439"/>
      <c r="EQ19" s="439"/>
      <c r="ER19" s="439"/>
      <c r="ES19" s="439"/>
      <c r="ET19" s="439"/>
      <c r="EU19" s="447"/>
      <c r="EV19" s="438"/>
      <c r="EW19" s="439"/>
      <c r="EX19" s="439"/>
      <c r="EY19" s="439"/>
      <c r="EZ19" s="439"/>
      <c r="FA19" s="439"/>
      <c r="FB19" s="447"/>
      <c r="FC19" s="438"/>
      <c r="FD19" s="439"/>
      <c r="FE19" s="439"/>
      <c r="FF19" s="439"/>
      <c r="FG19" s="439"/>
      <c r="FH19" s="439"/>
      <c r="FI19" s="440"/>
    </row>
    <row r="20" spans="1:165" ht="43.5" customHeight="1">
      <c r="A20" s="441" t="s">
        <v>101</v>
      </c>
      <c r="B20" s="279"/>
      <c r="C20" s="279"/>
      <c r="D20" s="279"/>
      <c r="E20" s="280"/>
      <c r="F20" s="442" t="s">
        <v>163</v>
      </c>
      <c r="G20" s="443" t="s">
        <v>128</v>
      </c>
      <c r="H20" s="443" t="s">
        <v>128</v>
      </c>
      <c r="I20" s="443" t="s">
        <v>128</v>
      </c>
      <c r="J20" s="443" t="s">
        <v>128</v>
      </c>
      <c r="K20" s="443" t="s">
        <v>128</v>
      </c>
      <c r="L20" s="443" t="s">
        <v>128</v>
      </c>
      <c r="M20" s="443" t="s">
        <v>128</v>
      </c>
      <c r="N20" s="443" t="s">
        <v>128</v>
      </c>
      <c r="O20" s="443" t="s">
        <v>128</v>
      </c>
      <c r="P20" s="443" t="s">
        <v>128</v>
      </c>
      <c r="Q20" s="443" t="s">
        <v>128</v>
      </c>
      <c r="R20" s="443" t="s">
        <v>128</v>
      </c>
      <c r="S20" s="443" t="s">
        <v>128</v>
      </c>
      <c r="T20" s="443" t="s">
        <v>128</v>
      </c>
      <c r="U20" s="443" t="s">
        <v>128</v>
      </c>
      <c r="V20" s="443" t="s">
        <v>128</v>
      </c>
      <c r="W20" s="443" t="s">
        <v>128</v>
      </c>
      <c r="X20" s="443" t="s">
        <v>128</v>
      </c>
      <c r="Y20" s="444" t="s">
        <v>128</v>
      </c>
      <c r="Z20" s="451"/>
      <c r="AA20" s="439"/>
      <c r="AB20" s="439"/>
      <c r="AC20" s="439"/>
      <c r="AD20" s="439"/>
      <c r="AE20" s="439"/>
      <c r="AF20" s="439"/>
      <c r="AG20" s="452">
        <v>0.5</v>
      </c>
      <c r="AH20" s="453"/>
      <c r="AI20" s="453"/>
      <c r="AJ20" s="453"/>
      <c r="AK20" s="453"/>
      <c r="AL20" s="453"/>
      <c r="AM20" s="454"/>
      <c r="AN20" s="452">
        <v>3.6</v>
      </c>
      <c r="AO20" s="453"/>
      <c r="AP20" s="453"/>
      <c r="AQ20" s="453"/>
      <c r="AR20" s="453"/>
      <c r="AS20" s="453"/>
      <c r="AT20" s="454"/>
      <c r="AU20" s="438" t="s">
        <v>173</v>
      </c>
      <c r="AV20" s="439"/>
      <c r="AW20" s="439"/>
      <c r="AX20" s="439"/>
      <c r="AY20" s="439"/>
      <c r="AZ20" s="439"/>
      <c r="BA20" s="447"/>
      <c r="BB20" s="452" t="s">
        <v>174</v>
      </c>
      <c r="BC20" s="453"/>
      <c r="BD20" s="453"/>
      <c r="BE20" s="453"/>
      <c r="BF20" s="453"/>
      <c r="BG20" s="453"/>
      <c r="BH20" s="455"/>
      <c r="BI20" s="439">
        <v>0.065</v>
      </c>
      <c r="BJ20" s="439"/>
      <c r="BK20" s="439"/>
      <c r="BL20" s="439"/>
      <c r="BM20" s="439"/>
      <c r="BN20" s="439"/>
      <c r="BO20" s="439"/>
      <c r="BP20" s="438">
        <v>0.102</v>
      </c>
      <c r="BQ20" s="439"/>
      <c r="BR20" s="439"/>
      <c r="BS20" s="439"/>
      <c r="BT20" s="439"/>
      <c r="BU20" s="439"/>
      <c r="BV20" s="447"/>
      <c r="BW20" s="438">
        <v>0.34</v>
      </c>
      <c r="BX20" s="439"/>
      <c r="BY20" s="439"/>
      <c r="BZ20" s="439"/>
      <c r="CA20" s="439"/>
      <c r="CB20" s="439"/>
      <c r="CC20" s="447"/>
      <c r="CD20" s="438"/>
      <c r="CE20" s="439"/>
      <c r="CF20" s="439"/>
      <c r="CG20" s="439"/>
      <c r="CH20" s="439"/>
      <c r="CI20" s="439"/>
      <c r="CJ20" s="447"/>
      <c r="CK20" s="438" t="s">
        <v>185</v>
      </c>
      <c r="CL20" s="439"/>
      <c r="CM20" s="439"/>
      <c r="CN20" s="439"/>
      <c r="CO20" s="439"/>
      <c r="CP20" s="439"/>
      <c r="CQ20" s="440"/>
      <c r="CR20" s="439"/>
      <c r="CS20" s="439"/>
      <c r="CT20" s="439"/>
      <c r="CU20" s="439"/>
      <c r="CV20" s="439"/>
      <c r="CW20" s="439"/>
      <c r="CX20" s="439"/>
      <c r="CY20" s="438"/>
      <c r="CZ20" s="439"/>
      <c r="DA20" s="439"/>
      <c r="DB20" s="439"/>
      <c r="DC20" s="439"/>
      <c r="DD20" s="439"/>
      <c r="DE20" s="447"/>
      <c r="DF20" s="438"/>
      <c r="DG20" s="439"/>
      <c r="DH20" s="439"/>
      <c r="DI20" s="439"/>
      <c r="DJ20" s="439"/>
      <c r="DK20" s="439"/>
      <c r="DL20" s="447"/>
      <c r="DM20" s="438"/>
      <c r="DN20" s="439"/>
      <c r="DO20" s="439"/>
      <c r="DP20" s="439"/>
      <c r="DQ20" s="439"/>
      <c r="DR20" s="439"/>
      <c r="DS20" s="447"/>
      <c r="DT20" s="438"/>
      <c r="DU20" s="439"/>
      <c r="DV20" s="439"/>
      <c r="DW20" s="439"/>
      <c r="DX20" s="439"/>
      <c r="DY20" s="439"/>
      <c r="DZ20" s="447"/>
      <c r="EA20" s="438"/>
      <c r="EB20" s="439"/>
      <c r="EC20" s="439"/>
      <c r="ED20" s="439"/>
      <c r="EE20" s="439"/>
      <c r="EF20" s="439"/>
      <c r="EG20" s="439"/>
      <c r="EH20" s="438"/>
      <c r="EI20" s="439"/>
      <c r="EJ20" s="439"/>
      <c r="EK20" s="439"/>
      <c r="EL20" s="439"/>
      <c r="EM20" s="439"/>
      <c r="EN20" s="447"/>
      <c r="EO20" s="438"/>
      <c r="EP20" s="439"/>
      <c r="EQ20" s="439"/>
      <c r="ER20" s="439"/>
      <c r="ES20" s="439"/>
      <c r="ET20" s="439"/>
      <c r="EU20" s="447"/>
      <c r="EV20" s="438"/>
      <c r="EW20" s="439"/>
      <c r="EX20" s="439"/>
      <c r="EY20" s="439"/>
      <c r="EZ20" s="439"/>
      <c r="FA20" s="439"/>
      <c r="FB20" s="447"/>
      <c r="FC20" s="438"/>
      <c r="FD20" s="439"/>
      <c r="FE20" s="439"/>
      <c r="FF20" s="439"/>
      <c r="FG20" s="439"/>
      <c r="FH20" s="439"/>
      <c r="FI20" s="440"/>
    </row>
    <row r="21" spans="1:165" ht="20.25" customHeight="1">
      <c r="A21" s="441" t="s">
        <v>123</v>
      </c>
      <c r="B21" s="279"/>
      <c r="C21" s="279"/>
      <c r="D21" s="279"/>
      <c r="E21" s="280"/>
      <c r="F21" s="448" t="s">
        <v>24</v>
      </c>
      <c r="G21" s="449" t="s">
        <v>24</v>
      </c>
      <c r="H21" s="449" t="s">
        <v>24</v>
      </c>
      <c r="I21" s="449" t="s">
        <v>24</v>
      </c>
      <c r="J21" s="449" t="s">
        <v>24</v>
      </c>
      <c r="K21" s="449" t="s">
        <v>24</v>
      </c>
      <c r="L21" s="449" t="s">
        <v>24</v>
      </c>
      <c r="M21" s="449" t="s">
        <v>24</v>
      </c>
      <c r="N21" s="449" t="s">
        <v>24</v>
      </c>
      <c r="O21" s="449" t="s">
        <v>24</v>
      </c>
      <c r="P21" s="449" t="s">
        <v>24</v>
      </c>
      <c r="Q21" s="449" t="s">
        <v>24</v>
      </c>
      <c r="R21" s="449" t="s">
        <v>24</v>
      </c>
      <c r="S21" s="449" t="s">
        <v>24</v>
      </c>
      <c r="T21" s="449" t="s">
        <v>24</v>
      </c>
      <c r="U21" s="449" t="s">
        <v>24</v>
      </c>
      <c r="V21" s="449" t="s">
        <v>24</v>
      </c>
      <c r="W21" s="449" t="s">
        <v>24</v>
      </c>
      <c r="X21" s="449" t="s">
        <v>24</v>
      </c>
      <c r="Y21" s="450" t="s">
        <v>24</v>
      </c>
      <c r="Z21" s="451"/>
      <c r="AA21" s="439"/>
      <c r="AB21" s="439"/>
      <c r="AC21" s="439"/>
      <c r="AD21" s="439"/>
      <c r="AE21" s="439"/>
      <c r="AF21" s="439"/>
      <c r="AG21" s="438"/>
      <c r="AH21" s="439"/>
      <c r="AI21" s="439"/>
      <c r="AJ21" s="439"/>
      <c r="AK21" s="439"/>
      <c r="AL21" s="439"/>
      <c r="AM21" s="447"/>
      <c r="AN21" s="438"/>
      <c r="AO21" s="439"/>
      <c r="AP21" s="439"/>
      <c r="AQ21" s="439"/>
      <c r="AR21" s="439"/>
      <c r="AS21" s="439"/>
      <c r="AT21" s="447"/>
      <c r="AU21" s="438"/>
      <c r="AV21" s="439"/>
      <c r="AW21" s="439"/>
      <c r="AX21" s="439"/>
      <c r="AY21" s="439"/>
      <c r="AZ21" s="439"/>
      <c r="BA21" s="447"/>
      <c r="BB21" s="438"/>
      <c r="BC21" s="439"/>
      <c r="BD21" s="439"/>
      <c r="BE21" s="439"/>
      <c r="BF21" s="439"/>
      <c r="BG21" s="439"/>
      <c r="BH21" s="440"/>
      <c r="BI21" s="439"/>
      <c r="BJ21" s="439"/>
      <c r="BK21" s="439"/>
      <c r="BL21" s="439"/>
      <c r="BM21" s="439"/>
      <c r="BN21" s="439"/>
      <c r="BO21" s="439"/>
      <c r="BP21" s="438"/>
      <c r="BQ21" s="439"/>
      <c r="BR21" s="439"/>
      <c r="BS21" s="439"/>
      <c r="BT21" s="439"/>
      <c r="BU21" s="439"/>
      <c r="BV21" s="447"/>
      <c r="BW21" s="438"/>
      <c r="BX21" s="439"/>
      <c r="BY21" s="439"/>
      <c r="BZ21" s="439"/>
      <c r="CA21" s="439"/>
      <c r="CB21" s="439"/>
      <c r="CC21" s="447"/>
      <c r="CD21" s="438"/>
      <c r="CE21" s="439"/>
      <c r="CF21" s="439"/>
      <c r="CG21" s="439"/>
      <c r="CH21" s="439"/>
      <c r="CI21" s="439"/>
      <c r="CJ21" s="447"/>
      <c r="CK21" s="438"/>
      <c r="CL21" s="439"/>
      <c r="CM21" s="439"/>
      <c r="CN21" s="439"/>
      <c r="CO21" s="439"/>
      <c r="CP21" s="439"/>
      <c r="CQ21" s="440"/>
      <c r="CR21" s="439"/>
      <c r="CS21" s="439"/>
      <c r="CT21" s="439"/>
      <c r="CU21" s="439"/>
      <c r="CV21" s="439"/>
      <c r="CW21" s="439"/>
      <c r="CX21" s="439"/>
      <c r="CY21" s="438"/>
      <c r="CZ21" s="439"/>
      <c r="DA21" s="439"/>
      <c r="DB21" s="439"/>
      <c r="DC21" s="439"/>
      <c r="DD21" s="439"/>
      <c r="DE21" s="447"/>
      <c r="DF21" s="438"/>
      <c r="DG21" s="439"/>
      <c r="DH21" s="439"/>
      <c r="DI21" s="439"/>
      <c r="DJ21" s="439"/>
      <c r="DK21" s="439"/>
      <c r="DL21" s="447"/>
      <c r="DM21" s="438"/>
      <c r="DN21" s="439"/>
      <c r="DO21" s="439"/>
      <c r="DP21" s="439"/>
      <c r="DQ21" s="439"/>
      <c r="DR21" s="439"/>
      <c r="DS21" s="447"/>
      <c r="DT21" s="438"/>
      <c r="DU21" s="439"/>
      <c r="DV21" s="439"/>
      <c r="DW21" s="439"/>
      <c r="DX21" s="439"/>
      <c r="DY21" s="439"/>
      <c r="DZ21" s="447"/>
      <c r="EA21" s="438"/>
      <c r="EB21" s="439"/>
      <c r="EC21" s="439"/>
      <c r="ED21" s="439"/>
      <c r="EE21" s="439"/>
      <c r="EF21" s="439"/>
      <c r="EG21" s="439"/>
      <c r="EH21" s="438"/>
      <c r="EI21" s="439"/>
      <c r="EJ21" s="439"/>
      <c r="EK21" s="439"/>
      <c r="EL21" s="439"/>
      <c r="EM21" s="439"/>
      <c r="EN21" s="447"/>
      <c r="EO21" s="438"/>
      <c r="EP21" s="439"/>
      <c r="EQ21" s="439"/>
      <c r="ER21" s="439"/>
      <c r="ES21" s="439"/>
      <c r="ET21" s="439"/>
      <c r="EU21" s="447"/>
      <c r="EV21" s="438"/>
      <c r="EW21" s="439"/>
      <c r="EX21" s="439"/>
      <c r="EY21" s="439"/>
      <c r="EZ21" s="439"/>
      <c r="FA21" s="439"/>
      <c r="FB21" s="447"/>
      <c r="FC21" s="438"/>
      <c r="FD21" s="439"/>
      <c r="FE21" s="439"/>
      <c r="FF21" s="439"/>
      <c r="FG21" s="439"/>
      <c r="FH21" s="439"/>
      <c r="FI21" s="440"/>
    </row>
    <row r="22" spans="1:165" ht="19.5" customHeight="1">
      <c r="A22" s="441" t="s">
        <v>137</v>
      </c>
      <c r="B22" s="279"/>
      <c r="C22" s="279"/>
      <c r="D22" s="279"/>
      <c r="E22" s="76"/>
      <c r="F22" s="442" t="s">
        <v>120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81"/>
      <c r="Z22" s="147"/>
      <c r="AA22" s="144"/>
      <c r="AB22" s="144"/>
      <c r="AC22" s="144"/>
      <c r="AD22" s="144"/>
      <c r="AE22" s="144"/>
      <c r="AF22" s="144"/>
      <c r="AG22" s="143"/>
      <c r="AH22" s="144"/>
      <c r="AI22" s="144"/>
      <c r="AJ22" s="144"/>
      <c r="AK22" s="144"/>
      <c r="AL22" s="144"/>
      <c r="AM22" s="146"/>
      <c r="AN22" s="143"/>
      <c r="AO22" s="144"/>
      <c r="AP22" s="144"/>
      <c r="AQ22" s="144"/>
      <c r="AR22" s="144"/>
      <c r="AS22" s="144"/>
      <c r="AT22" s="146"/>
      <c r="AU22" s="143"/>
      <c r="AV22" s="144"/>
      <c r="AW22" s="144"/>
      <c r="AX22" s="144"/>
      <c r="AY22" s="144"/>
      <c r="AZ22" s="144"/>
      <c r="BA22" s="146"/>
      <c r="BB22" s="143"/>
      <c r="BC22" s="144"/>
      <c r="BD22" s="144"/>
      <c r="BE22" s="144"/>
      <c r="BF22" s="144"/>
      <c r="BG22" s="144"/>
      <c r="BH22" s="145"/>
      <c r="BI22" s="144"/>
      <c r="BJ22" s="144"/>
      <c r="BK22" s="144"/>
      <c r="BL22" s="144"/>
      <c r="BM22" s="144"/>
      <c r="BN22" s="144"/>
      <c r="BO22" s="144"/>
      <c r="BP22" s="143"/>
      <c r="BQ22" s="144"/>
      <c r="BR22" s="144"/>
      <c r="BS22" s="144"/>
      <c r="BT22" s="144"/>
      <c r="BU22" s="144"/>
      <c r="BV22" s="146"/>
      <c r="BW22" s="143"/>
      <c r="BX22" s="144"/>
      <c r="BY22" s="144"/>
      <c r="BZ22" s="144"/>
      <c r="CA22" s="144"/>
      <c r="CB22" s="144"/>
      <c r="CC22" s="146"/>
      <c r="CD22" s="143"/>
      <c r="CE22" s="144"/>
      <c r="CF22" s="144"/>
      <c r="CG22" s="144"/>
      <c r="CH22" s="144"/>
      <c r="CI22" s="144"/>
      <c r="CJ22" s="146"/>
      <c r="CK22" s="143"/>
      <c r="CL22" s="144"/>
      <c r="CM22" s="144"/>
      <c r="CN22" s="144"/>
      <c r="CO22" s="144"/>
      <c r="CP22" s="144"/>
      <c r="CQ22" s="145"/>
      <c r="CR22" s="78"/>
      <c r="CS22" s="78"/>
      <c r="CT22" s="78"/>
      <c r="CU22" s="78"/>
      <c r="CV22" s="78"/>
      <c r="CW22" s="78"/>
      <c r="CX22" s="78"/>
      <c r="CY22" s="77"/>
      <c r="CZ22" s="78"/>
      <c r="DA22" s="78"/>
      <c r="DB22" s="78"/>
      <c r="DC22" s="78"/>
      <c r="DD22" s="78"/>
      <c r="DE22" s="79"/>
      <c r="DF22" s="77"/>
      <c r="DG22" s="78"/>
      <c r="DH22" s="78"/>
      <c r="DI22" s="78"/>
      <c r="DJ22" s="78"/>
      <c r="DK22" s="78"/>
      <c r="DL22" s="79"/>
      <c r="DM22" s="77"/>
      <c r="DN22" s="78"/>
      <c r="DO22" s="78"/>
      <c r="DP22" s="78"/>
      <c r="DQ22" s="78"/>
      <c r="DR22" s="78"/>
      <c r="DS22" s="79"/>
      <c r="DT22" s="77"/>
      <c r="DU22" s="78"/>
      <c r="DV22" s="78"/>
      <c r="DW22" s="78"/>
      <c r="DX22" s="78"/>
      <c r="DY22" s="78"/>
      <c r="DZ22" s="79"/>
      <c r="EA22" s="77"/>
      <c r="EB22" s="78"/>
      <c r="EC22" s="78"/>
      <c r="ED22" s="78"/>
      <c r="EE22" s="78"/>
      <c r="EF22" s="78"/>
      <c r="EG22" s="78"/>
      <c r="EH22" s="77"/>
      <c r="EI22" s="78"/>
      <c r="EJ22" s="78"/>
      <c r="EK22" s="78"/>
      <c r="EL22" s="78"/>
      <c r="EM22" s="78"/>
      <c r="EN22" s="79"/>
      <c r="EO22" s="77"/>
      <c r="EP22" s="78"/>
      <c r="EQ22" s="78"/>
      <c r="ER22" s="78"/>
      <c r="ES22" s="78"/>
      <c r="ET22" s="78"/>
      <c r="EU22" s="79"/>
      <c r="EV22" s="77"/>
      <c r="EW22" s="78"/>
      <c r="EX22" s="78"/>
      <c r="EY22" s="78"/>
      <c r="EZ22" s="78"/>
      <c r="FA22" s="78"/>
      <c r="FB22" s="79"/>
      <c r="FC22" s="77"/>
      <c r="FD22" s="78"/>
      <c r="FE22" s="78"/>
      <c r="FF22" s="78"/>
      <c r="FG22" s="78"/>
      <c r="FH22" s="78"/>
      <c r="FI22" s="80"/>
    </row>
    <row r="23" spans="1:165" ht="26.25" customHeight="1">
      <c r="A23" s="441" t="s">
        <v>138</v>
      </c>
      <c r="B23" s="279"/>
      <c r="C23" s="279"/>
      <c r="D23" s="279"/>
      <c r="E23" s="76"/>
      <c r="F23" s="442" t="s">
        <v>121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4"/>
      <c r="Z23" s="147"/>
      <c r="AA23" s="144"/>
      <c r="AB23" s="144"/>
      <c r="AC23" s="144"/>
      <c r="AD23" s="144"/>
      <c r="AE23" s="144"/>
      <c r="AF23" s="144"/>
      <c r="AG23" s="143"/>
      <c r="AH23" s="144"/>
      <c r="AI23" s="144"/>
      <c r="AJ23" s="144"/>
      <c r="AK23" s="144"/>
      <c r="AL23" s="144"/>
      <c r="AM23" s="146"/>
      <c r="AN23" s="143"/>
      <c r="AO23" s="144"/>
      <c r="AP23" s="144"/>
      <c r="AQ23" s="144"/>
      <c r="AR23" s="144"/>
      <c r="AS23" s="144"/>
      <c r="AT23" s="146"/>
      <c r="AU23" s="143"/>
      <c r="AV23" s="144"/>
      <c r="AW23" s="144"/>
      <c r="AX23" s="144"/>
      <c r="AY23" s="144"/>
      <c r="AZ23" s="144"/>
      <c r="BA23" s="146"/>
      <c r="BB23" s="143"/>
      <c r="BC23" s="144"/>
      <c r="BD23" s="144"/>
      <c r="BE23" s="144"/>
      <c r="BF23" s="144"/>
      <c r="BG23" s="144"/>
      <c r="BH23" s="145"/>
      <c r="BI23" s="144"/>
      <c r="BJ23" s="144"/>
      <c r="BK23" s="144"/>
      <c r="BL23" s="144"/>
      <c r="BM23" s="144"/>
      <c r="BN23" s="144"/>
      <c r="BO23" s="144"/>
      <c r="BP23" s="143"/>
      <c r="BQ23" s="144"/>
      <c r="BR23" s="144"/>
      <c r="BS23" s="144"/>
      <c r="BT23" s="144"/>
      <c r="BU23" s="144"/>
      <c r="BV23" s="146"/>
      <c r="BW23" s="143"/>
      <c r="BX23" s="144"/>
      <c r="BY23" s="144"/>
      <c r="BZ23" s="144"/>
      <c r="CA23" s="144"/>
      <c r="CB23" s="144"/>
      <c r="CC23" s="146"/>
      <c r="CD23" s="143"/>
      <c r="CE23" s="144"/>
      <c r="CF23" s="144"/>
      <c r="CG23" s="144"/>
      <c r="CH23" s="144"/>
      <c r="CI23" s="144"/>
      <c r="CJ23" s="146"/>
      <c r="CK23" s="143"/>
      <c r="CL23" s="144"/>
      <c r="CM23" s="144"/>
      <c r="CN23" s="144"/>
      <c r="CO23" s="144"/>
      <c r="CP23" s="144"/>
      <c r="CQ23" s="145"/>
      <c r="CR23" s="78"/>
      <c r="CS23" s="78"/>
      <c r="CT23" s="78"/>
      <c r="CU23" s="78"/>
      <c r="CV23" s="78"/>
      <c r="CW23" s="78"/>
      <c r="CX23" s="78"/>
      <c r="CY23" s="77"/>
      <c r="CZ23" s="78"/>
      <c r="DA23" s="78"/>
      <c r="DB23" s="78"/>
      <c r="DC23" s="78"/>
      <c r="DD23" s="78"/>
      <c r="DE23" s="79"/>
      <c r="DF23" s="77"/>
      <c r="DG23" s="78"/>
      <c r="DH23" s="78"/>
      <c r="DI23" s="78"/>
      <c r="DJ23" s="78"/>
      <c r="DK23" s="78"/>
      <c r="DL23" s="79"/>
      <c r="DM23" s="77"/>
      <c r="DN23" s="78"/>
      <c r="DO23" s="78"/>
      <c r="DP23" s="78"/>
      <c r="DQ23" s="78"/>
      <c r="DR23" s="78"/>
      <c r="DS23" s="79"/>
      <c r="DT23" s="77"/>
      <c r="DU23" s="78"/>
      <c r="DV23" s="78"/>
      <c r="DW23" s="78"/>
      <c r="DX23" s="78"/>
      <c r="DY23" s="78"/>
      <c r="DZ23" s="79"/>
      <c r="EA23" s="77"/>
      <c r="EB23" s="78"/>
      <c r="EC23" s="78"/>
      <c r="ED23" s="78"/>
      <c r="EE23" s="78"/>
      <c r="EF23" s="78"/>
      <c r="EG23" s="78"/>
      <c r="EH23" s="77"/>
      <c r="EI23" s="78"/>
      <c r="EJ23" s="78"/>
      <c r="EK23" s="78"/>
      <c r="EL23" s="78"/>
      <c r="EM23" s="78"/>
      <c r="EN23" s="79"/>
      <c r="EO23" s="77"/>
      <c r="EP23" s="78"/>
      <c r="EQ23" s="78"/>
      <c r="ER23" s="78"/>
      <c r="ES23" s="78"/>
      <c r="ET23" s="78"/>
      <c r="EU23" s="79"/>
      <c r="EV23" s="77"/>
      <c r="EW23" s="78"/>
      <c r="EX23" s="78"/>
      <c r="EY23" s="78"/>
      <c r="EZ23" s="78"/>
      <c r="FA23" s="78"/>
      <c r="FB23" s="79"/>
      <c r="FC23" s="77"/>
      <c r="FD23" s="78"/>
      <c r="FE23" s="78"/>
      <c r="FF23" s="78"/>
      <c r="FG23" s="78"/>
      <c r="FH23" s="78"/>
      <c r="FI23" s="80"/>
    </row>
    <row r="24" spans="1:165" ht="14.25" customHeight="1">
      <c r="A24" s="58"/>
      <c r="B24" s="59"/>
      <c r="C24" s="59"/>
      <c r="D24" s="445" t="s">
        <v>130</v>
      </c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5"/>
      <c r="X24" s="445"/>
      <c r="Y24" s="446"/>
      <c r="Z24" s="60"/>
      <c r="AA24" s="61"/>
      <c r="AB24" s="61"/>
      <c r="AC24" s="61"/>
      <c r="AD24" s="61"/>
      <c r="AE24" s="61"/>
      <c r="AF24" s="61"/>
      <c r="AG24" s="62"/>
      <c r="AH24" s="61"/>
      <c r="AI24" s="61"/>
      <c r="AJ24" s="61"/>
      <c r="AK24" s="61"/>
      <c r="AL24" s="61"/>
      <c r="AM24" s="63"/>
      <c r="AN24" s="62"/>
      <c r="AO24" s="61"/>
      <c r="AP24" s="61"/>
      <c r="AQ24" s="61"/>
      <c r="AR24" s="61"/>
      <c r="AS24" s="61"/>
      <c r="AT24" s="63"/>
      <c r="AU24" s="62"/>
      <c r="AV24" s="61"/>
      <c r="AW24" s="61"/>
      <c r="AX24" s="61"/>
      <c r="AY24" s="61"/>
      <c r="AZ24" s="61"/>
      <c r="BA24" s="63"/>
      <c r="BB24" s="62"/>
      <c r="BC24" s="61"/>
      <c r="BD24" s="61"/>
      <c r="BE24" s="61"/>
      <c r="BF24" s="61"/>
      <c r="BG24" s="61"/>
      <c r="BH24" s="64"/>
      <c r="BI24" s="61"/>
      <c r="BJ24" s="61"/>
      <c r="BK24" s="61"/>
      <c r="BL24" s="61"/>
      <c r="BM24" s="61"/>
      <c r="BN24" s="61"/>
      <c r="BO24" s="61"/>
      <c r="BP24" s="62"/>
      <c r="BQ24" s="61"/>
      <c r="BR24" s="61"/>
      <c r="BS24" s="61"/>
      <c r="BT24" s="61"/>
      <c r="BU24" s="61"/>
      <c r="BV24" s="63"/>
      <c r="BW24" s="62"/>
      <c r="BX24" s="61"/>
      <c r="BY24" s="61"/>
      <c r="BZ24" s="61"/>
      <c r="CA24" s="61"/>
      <c r="CB24" s="61"/>
      <c r="CC24" s="63"/>
      <c r="CD24" s="62"/>
      <c r="CE24" s="61"/>
      <c r="CF24" s="61"/>
      <c r="CG24" s="61"/>
      <c r="CH24" s="61"/>
      <c r="CI24" s="61"/>
      <c r="CJ24" s="63"/>
      <c r="CK24" s="62"/>
      <c r="CL24" s="61"/>
      <c r="CM24" s="61"/>
      <c r="CN24" s="61"/>
      <c r="CO24" s="61"/>
      <c r="CP24" s="61"/>
      <c r="CQ24" s="64"/>
      <c r="CR24" s="61"/>
      <c r="CS24" s="61"/>
      <c r="CT24" s="61"/>
      <c r="CU24" s="61"/>
      <c r="CV24" s="61"/>
      <c r="CW24" s="61"/>
      <c r="CX24" s="61"/>
      <c r="CY24" s="62"/>
      <c r="CZ24" s="61"/>
      <c r="DA24" s="61"/>
      <c r="DB24" s="61"/>
      <c r="DC24" s="61"/>
      <c r="DD24" s="61"/>
      <c r="DE24" s="63"/>
      <c r="DF24" s="62"/>
      <c r="DG24" s="61"/>
      <c r="DH24" s="61"/>
      <c r="DI24" s="61"/>
      <c r="DJ24" s="61"/>
      <c r="DK24" s="61"/>
      <c r="DL24" s="63"/>
      <c r="DM24" s="62"/>
      <c r="DN24" s="61"/>
      <c r="DO24" s="61"/>
      <c r="DP24" s="61"/>
      <c r="DQ24" s="61"/>
      <c r="DR24" s="61"/>
      <c r="DS24" s="63"/>
      <c r="DT24" s="62"/>
      <c r="DU24" s="61"/>
      <c r="DV24" s="61"/>
      <c r="DW24" s="61"/>
      <c r="DX24" s="61"/>
      <c r="DY24" s="61"/>
      <c r="DZ24" s="63"/>
      <c r="EA24" s="62"/>
      <c r="EB24" s="61"/>
      <c r="EC24" s="61"/>
      <c r="ED24" s="61"/>
      <c r="EE24" s="61"/>
      <c r="EF24" s="61"/>
      <c r="EG24" s="61"/>
      <c r="EH24" s="62"/>
      <c r="EI24" s="61"/>
      <c r="EJ24" s="61"/>
      <c r="EK24" s="61"/>
      <c r="EL24" s="61"/>
      <c r="EM24" s="61"/>
      <c r="EN24" s="63"/>
      <c r="EO24" s="62"/>
      <c r="EP24" s="61"/>
      <c r="EQ24" s="61"/>
      <c r="ER24" s="61"/>
      <c r="ES24" s="61"/>
      <c r="ET24" s="61"/>
      <c r="EU24" s="63"/>
      <c r="EV24" s="62"/>
      <c r="EW24" s="61"/>
      <c r="EX24" s="61"/>
      <c r="EY24" s="61"/>
      <c r="EZ24" s="61"/>
      <c r="FA24" s="61"/>
      <c r="FB24" s="63"/>
      <c r="FC24" s="62"/>
      <c r="FD24" s="61"/>
      <c r="FE24" s="61"/>
      <c r="FF24" s="61"/>
      <c r="FG24" s="61"/>
      <c r="FH24" s="61"/>
      <c r="FI24" s="64"/>
    </row>
    <row r="25" spans="1:165" ht="28.5" customHeight="1" thickBot="1">
      <c r="A25" s="431"/>
      <c r="B25" s="432"/>
      <c r="C25" s="432"/>
      <c r="D25" s="432"/>
      <c r="E25" s="433"/>
      <c r="F25" s="434" t="s">
        <v>26</v>
      </c>
      <c r="G25" s="435"/>
      <c r="H25" s="435"/>
      <c r="I25" s="435"/>
      <c r="J25" s="435"/>
      <c r="K25" s="435"/>
      <c r="L25" s="435"/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6"/>
      <c r="Z25" s="437"/>
      <c r="AA25" s="428"/>
      <c r="AB25" s="428"/>
      <c r="AC25" s="428"/>
      <c r="AD25" s="428"/>
      <c r="AE25" s="428"/>
      <c r="AF25" s="428"/>
      <c r="AG25" s="427"/>
      <c r="AH25" s="428"/>
      <c r="AI25" s="428"/>
      <c r="AJ25" s="428"/>
      <c r="AK25" s="428"/>
      <c r="AL25" s="428"/>
      <c r="AM25" s="429"/>
      <c r="AN25" s="427"/>
      <c r="AO25" s="428"/>
      <c r="AP25" s="428"/>
      <c r="AQ25" s="428"/>
      <c r="AR25" s="428"/>
      <c r="AS25" s="428"/>
      <c r="AT25" s="429"/>
      <c r="AU25" s="427"/>
      <c r="AV25" s="428"/>
      <c r="AW25" s="428"/>
      <c r="AX25" s="428"/>
      <c r="AY25" s="428"/>
      <c r="AZ25" s="428"/>
      <c r="BA25" s="429"/>
      <c r="BB25" s="427"/>
      <c r="BC25" s="428"/>
      <c r="BD25" s="428"/>
      <c r="BE25" s="428"/>
      <c r="BF25" s="428"/>
      <c r="BG25" s="428"/>
      <c r="BH25" s="430"/>
      <c r="BI25" s="428"/>
      <c r="BJ25" s="428"/>
      <c r="BK25" s="428"/>
      <c r="BL25" s="428"/>
      <c r="BM25" s="428"/>
      <c r="BN25" s="428"/>
      <c r="BO25" s="428"/>
      <c r="BP25" s="427"/>
      <c r="BQ25" s="428"/>
      <c r="BR25" s="428"/>
      <c r="BS25" s="428"/>
      <c r="BT25" s="428"/>
      <c r="BU25" s="428"/>
      <c r="BV25" s="429"/>
      <c r="BW25" s="427"/>
      <c r="BX25" s="428"/>
      <c r="BY25" s="428"/>
      <c r="BZ25" s="428"/>
      <c r="CA25" s="428"/>
      <c r="CB25" s="428"/>
      <c r="CC25" s="429"/>
      <c r="CD25" s="427"/>
      <c r="CE25" s="428"/>
      <c r="CF25" s="428"/>
      <c r="CG25" s="428"/>
      <c r="CH25" s="428"/>
      <c r="CI25" s="428"/>
      <c r="CJ25" s="429"/>
      <c r="CK25" s="427"/>
      <c r="CL25" s="428"/>
      <c r="CM25" s="428"/>
      <c r="CN25" s="428"/>
      <c r="CO25" s="428"/>
      <c r="CP25" s="428"/>
      <c r="CQ25" s="430"/>
      <c r="CR25" s="428"/>
      <c r="CS25" s="428"/>
      <c r="CT25" s="428"/>
      <c r="CU25" s="428"/>
      <c r="CV25" s="428"/>
      <c r="CW25" s="428"/>
      <c r="CX25" s="428"/>
      <c r="CY25" s="427"/>
      <c r="CZ25" s="428"/>
      <c r="DA25" s="428"/>
      <c r="DB25" s="428"/>
      <c r="DC25" s="428"/>
      <c r="DD25" s="428"/>
      <c r="DE25" s="429"/>
      <c r="DF25" s="427"/>
      <c r="DG25" s="428"/>
      <c r="DH25" s="428"/>
      <c r="DI25" s="428"/>
      <c r="DJ25" s="428"/>
      <c r="DK25" s="428"/>
      <c r="DL25" s="429"/>
      <c r="DM25" s="427"/>
      <c r="DN25" s="428"/>
      <c r="DO25" s="428"/>
      <c r="DP25" s="428"/>
      <c r="DQ25" s="428"/>
      <c r="DR25" s="428"/>
      <c r="DS25" s="429"/>
      <c r="DT25" s="427"/>
      <c r="DU25" s="428"/>
      <c r="DV25" s="428"/>
      <c r="DW25" s="428"/>
      <c r="DX25" s="428"/>
      <c r="DY25" s="428"/>
      <c r="DZ25" s="429"/>
      <c r="EA25" s="427"/>
      <c r="EB25" s="428"/>
      <c r="EC25" s="428"/>
      <c r="ED25" s="428"/>
      <c r="EE25" s="428"/>
      <c r="EF25" s="428"/>
      <c r="EG25" s="428"/>
      <c r="EH25" s="427"/>
      <c r="EI25" s="428"/>
      <c r="EJ25" s="428"/>
      <c r="EK25" s="428"/>
      <c r="EL25" s="428"/>
      <c r="EM25" s="428"/>
      <c r="EN25" s="429"/>
      <c r="EO25" s="427"/>
      <c r="EP25" s="428"/>
      <c r="EQ25" s="428"/>
      <c r="ER25" s="428"/>
      <c r="ES25" s="428"/>
      <c r="ET25" s="428"/>
      <c r="EU25" s="429"/>
      <c r="EV25" s="427"/>
      <c r="EW25" s="428"/>
      <c r="EX25" s="428"/>
      <c r="EY25" s="428"/>
      <c r="EZ25" s="428"/>
      <c r="FA25" s="428"/>
      <c r="FB25" s="429"/>
      <c r="FC25" s="427"/>
      <c r="FD25" s="428"/>
      <c r="FE25" s="428"/>
      <c r="FF25" s="428"/>
      <c r="FG25" s="428"/>
      <c r="FH25" s="428"/>
      <c r="FI25" s="430"/>
    </row>
    <row r="27" ht="32.25" customHeight="1"/>
    <row r="28" spans="9:123" ht="18.75">
      <c r="I28" s="36" t="s">
        <v>131</v>
      </c>
      <c r="DS28" s="36" t="s">
        <v>132</v>
      </c>
    </row>
    <row r="30" ht="19.5" customHeight="1"/>
    <row r="31" ht="18.75">
      <c r="I31" s="37" t="s">
        <v>144</v>
      </c>
    </row>
    <row r="32" spans="9:123" ht="18.75">
      <c r="I32" s="37" t="s">
        <v>145</v>
      </c>
      <c r="DS32" s="37" t="s">
        <v>146</v>
      </c>
    </row>
  </sheetData>
  <sheetProtection/>
  <mergeCells count="326">
    <mergeCell ref="BB16:BH16"/>
    <mergeCell ref="BI16:BO16"/>
    <mergeCell ref="BP16:BV16"/>
    <mergeCell ref="BW16:CC16"/>
    <mergeCell ref="CD16:CJ16"/>
    <mergeCell ref="CK16:CQ16"/>
    <mergeCell ref="A16:E16"/>
    <mergeCell ref="F16:Y16"/>
    <mergeCell ref="Z16:AF16"/>
    <mergeCell ref="AG16:AM16"/>
    <mergeCell ref="AN16:AT16"/>
    <mergeCell ref="AU16:BA16"/>
    <mergeCell ref="BB15:BH15"/>
    <mergeCell ref="BI15:BO15"/>
    <mergeCell ref="BP15:BV15"/>
    <mergeCell ref="BW15:CC15"/>
    <mergeCell ref="CD15:CJ15"/>
    <mergeCell ref="CK15:CQ15"/>
    <mergeCell ref="A15:E15"/>
    <mergeCell ref="F15:Y15"/>
    <mergeCell ref="Z15:AF15"/>
    <mergeCell ref="AG15:AM15"/>
    <mergeCell ref="AN15:AT15"/>
    <mergeCell ref="AU15:BA15"/>
    <mergeCell ref="A2:FI2"/>
    <mergeCell ref="A5:E8"/>
    <mergeCell ref="F5:Y8"/>
    <mergeCell ref="Z5:CQ5"/>
    <mergeCell ref="CR5:FI5"/>
    <mergeCell ref="Z6:BH6"/>
    <mergeCell ref="BI6:CQ6"/>
    <mergeCell ref="CR6:DZ6"/>
    <mergeCell ref="EA6:FI6"/>
    <mergeCell ref="Z7:BH7"/>
    <mergeCell ref="BI7:CQ7"/>
    <mergeCell ref="CR7:DZ7"/>
    <mergeCell ref="EA7:FI7"/>
    <mergeCell ref="Z8:AF8"/>
    <mergeCell ref="AG8:AM8"/>
    <mergeCell ref="AN8:AT8"/>
    <mergeCell ref="AU8:BA8"/>
    <mergeCell ref="BB8:BH8"/>
    <mergeCell ref="BI8:BO8"/>
    <mergeCell ref="BP8:BV8"/>
    <mergeCell ref="BW8:CC8"/>
    <mergeCell ref="CD8:CJ8"/>
    <mergeCell ref="CK8:CQ8"/>
    <mergeCell ref="CR8:CX8"/>
    <mergeCell ref="CY8:DE8"/>
    <mergeCell ref="DF8:DL8"/>
    <mergeCell ref="DM8:DS8"/>
    <mergeCell ref="DT8:DZ8"/>
    <mergeCell ref="EA8:EG8"/>
    <mergeCell ref="EH8:EN8"/>
    <mergeCell ref="EO8:EU8"/>
    <mergeCell ref="EV8:FB8"/>
    <mergeCell ref="FC8:FI8"/>
    <mergeCell ref="A9:E9"/>
    <mergeCell ref="F9:Y9"/>
    <mergeCell ref="Z9:AF9"/>
    <mergeCell ref="AG9:AM9"/>
    <mergeCell ref="AN9:AT9"/>
    <mergeCell ref="AU9:BA9"/>
    <mergeCell ref="BB9:BH9"/>
    <mergeCell ref="BI9:BO9"/>
    <mergeCell ref="BP9:BV9"/>
    <mergeCell ref="BW9:CC9"/>
    <mergeCell ref="CD9:CJ9"/>
    <mergeCell ref="CK9:CQ9"/>
    <mergeCell ref="CR9:CX9"/>
    <mergeCell ref="CY9:DE9"/>
    <mergeCell ref="DF9:DL9"/>
    <mergeCell ref="DM9:DS9"/>
    <mergeCell ref="DT9:DZ9"/>
    <mergeCell ref="EA9:EG9"/>
    <mergeCell ref="EH9:EN9"/>
    <mergeCell ref="EO9:EU9"/>
    <mergeCell ref="EV9:FB9"/>
    <mergeCell ref="FC9:FI9"/>
    <mergeCell ref="A10:E10"/>
    <mergeCell ref="F10:Y10"/>
    <mergeCell ref="Z10:AF10"/>
    <mergeCell ref="AG10:AM10"/>
    <mergeCell ref="AN10:AT10"/>
    <mergeCell ref="AU10:BA10"/>
    <mergeCell ref="BB10:BH10"/>
    <mergeCell ref="BI10:BO10"/>
    <mergeCell ref="BP10:BV10"/>
    <mergeCell ref="BW10:CC10"/>
    <mergeCell ref="CD10:CJ10"/>
    <mergeCell ref="CK10:CQ10"/>
    <mergeCell ref="CR10:CX10"/>
    <mergeCell ref="CY10:DE10"/>
    <mergeCell ref="DF10:DL10"/>
    <mergeCell ref="DM10:DS10"/>
    <mergeCell ref="DT10:DZ10"/>
    <mergeCell ref="EA10:EG10"/>
    <mergeCell ref="EH10:EN10"/>
    <mergeCell ref="EO10:EU10"/>
    <mergeCell ref="EV10:FB10"/>
    <mergeCell ref="FC10:FI10"/>
    <mergeCell ref="A11:E11"/>
    <mergeCell ref="F11:Y11"/>
    <mergeCell ref="Z11:AF11"/>
    <mergeCell ref="AG11:AM11"/>
    <mergeCell ref="AN11:AT11"/>
    <mergeCell ref="AU11:BA11"/>
    <mergeCell ref="BB11:BH11"/>
    <mergeCell ref="BI11:BO11"/>
    <mergeCell ref="BP11:BV11"/>
    <mergeCell ref="BW11:CC11"/>
    <mergeCell ref="CD11:CJ11"/>
    <mergeCell ref="CK11:CQ11"/>
    <mergeCell ref="CR11:CX11"/>
    <mergeCell ref="CY11:DE11"/>
    <mergeCell ref="DF11:DL11"/>
    <mergeCell ref="DM11:DS11"/>
    <mergeCell ref="DT11:DZ11"/>
    <mergeCell ref="EA11:EG11"/>
    <mergeCell ref="EH11:EN11"/>
    <mergeCell ref="EO11:EU11"/>
    <mergeCell ref="EV11:FB11"/>
    <mergeCell ref="FC11:FI11"/>
    <mergeCell ref="A12:E12"/>
    <mergeCell ref="F12:Y12"/>
    <mergeCell ref="Z12:AF12"/>
    <mergeCell ref="AG12:AM12"/>
    <mergeCell ref="AN12:AT12"/>
    <mergeCell ref="AU12:BA12"/>
    <mergeCell ref="BB12:BH12"/>
    <mergeCell ref="BI12:BO12"/>
    <mergeCell ref="BP12:BV12"/>
    <mergeCell ref="BW12:CC12"/>
    <mergeCell ref="CD12:CJ12"/>
    <mergeCell ref="CK12:CQ12"/>
    <mergeCell ref="CR12:CX12"/>
    <mergeCell ref="CY12:DE12"/>
    <mergeCell ref="DF12:DL12"/>
    <mergeCell ref="DM12:DS12"/>
    <mergeCell ref="DT12:DZ12"/>
    <mergeCell ref="EA12:EG12"/>
    <mergeCell ref="EH12:EN12"/>
    <mergeCell ref="EO12:EU12"/>
    <mergeCell ref="EV12:FB12"/>
    <mergeCell ref="FC12:FI12"/>
    <mergeCell ref="A13:E13"/>
    <mergeCell ref="F13:Y13"/>
    <mergeCell ref="Z13:AF13"/>
    <mergeCell ref="AG13:AM13"/>
    <mergeCell ref="AN13:AT13"/>
    <mergeCell ref="AU13:BA13"/>
    <mergeCell ref="BB13:BH13"/>
    <mergeCell ref="BI13:BO13"/>
    <mergeCell ref="BP13:BV13"/>
    <mergeCell ref="BW13:CC13"/>
    <mergeCell ref="CD13:CJ13"/>
    <mergeCell ref="CK13:CQ13"/>
    <mergeCell ref="CR13:CX13"/>
    <mergeCell ref="CY13:DE13"/>
    <mergeCell ref="DF13:DL13"/>
    <mergeCell ref="DM13:DS13"/>
    <mergeCell ref="DT13:DZ13"/>
    <mergeCell ref="EA13:EG13"/>
    <mergeCell ref="EH13:EN13"/>
    <mergeCell ref="EO13:EU13"/>
    <mergeCell ref="EV13:FB13"/>
    <mergeCell ref="FC13:FI13"/>
    <mergeCell ref="A14:E14"/>
    <mergeCell ref="F14:Y14"/>
    <mergeCell ref="Z14:AF14"/>
    <mergeCell ref="AG14:AM14"/>
    <mergeCell ref="AN14:AT14"/>
    <mergeCell ref="AU14:BA14"/>
    <mergeCell ref="BB14:BH14"/>
    <mergeCell ref="BI14:BO14"/>
    <mergeCell ref="BP14:BV14"/>
    <mergeCell ref="BW14:CC14"/>
    <mergeCell ref="CD14:CJ14"/>
    <mergeCell ref="CK14:CQ14"/>
    <mergeCell ref="CR14:CX14"/>
    <mergeCell ref="CY14:DE14"/>
    <mergeCell ref="DF14:DL14"/>
    <mergeCell ref="DM14:DS14"/>
    <mergeCell ref="DT14:DZ14"/>
    <mergeCell ref="EA14:EG14"/>
    <mergeCell ref="EH14:EN14"/>
    <mergeCell ref="EO14:EU14"/>
    <mergeCell ref="EV14:FB14"/>
    <mergeCell ref="FC14:FI14"/>
    <mergeCell ref="A17:E17"/>
    <mergeCell ref="F17:Y17"/>
    <mergeCell ref="Z17:AF17"/>
    <mergeCell ref="AG17:AM17"/>
    <mergeCell ref="AN17:AT17"/>
    <mergeCell ref="AU17:BA17"/>
    <mergeCell ref="BB17:BH17"/>
    <mergeCell ref="BI17:BO17"/>
    <mergeCell ref="BP17:BV17"/>
    <mergeCell ref="BW17:CC17"/>
    <mergeCell ref="CD17:CJ17"/>
    <mergeCell ref="CK17:CQ17"/>
    <mergeCell ref="CR17:CX17"/>
    <mergeCell ref="CY17:DE17"/>
    <mergeCell ref="DF17:DL17"/>
    <mergeCell ref="DM17:DS17"/>
    <mergeCell ref="DT17:DZ17"/>
    <mergeCell ref="EA17:EG17"/>
    <mergeCell ref="EH17:EN17"/>
    <mergeCell ref="EO17:EU17"/>
    <mergeCell ref="EV17:FB17"/>
    <mergeCell ref="FC17:FI17"/>
    <mergeCell ref="A18:E18"/>
    <mergeCell ref="F18:Y18"/>
    <mergeCell ref="Z18:AF18"/>
    <mergeCell ref="AG18:AM18"/>
    <mergeCell ref="AN18:AT18"/>
    <mergeCell ref="AU18:BA18"/>
    <mergeCell ref="BB18:BH18"/>
    <mergeCell ref="BI18:BO18"/>
    <mergeCell ref="BP18:BV18"/>
    <mergeCell ref="BW18:CC18"/>
    <mergeCell ref="CD18:CJ18"/>
    <mergeCell ref="CK18:CQ18"/>
    <mergeCell ref="CR18:CX18"/>
    <mergeCell ref="CY18:DE18"/>
    <mergeCell ref="DF18:DL18"/>
    <mergeCell ref="DM18:DS18"/>
    <mergeCell ref="DT18:DZ18"/>
    <mergeCell ref="EA18:EG18"/>
    <mergeCell ref="EH18:EN18"/>
    <mergeCell ref="EO18:EU18"/>
    <mergeCell ref="EV18:FB18"/>
    <mergeCell ref="FC18:FI18"/>
    <mergeCell ref="A19:E19"/>
    <mergeCell ref="F19:Y19"/>
    <mergeCell ref="Z19:AF19"/>
    <mergeCell ref="AG19:AM19"/>
    <mergeCell ref="AN19:AT19"/>
    <mergeCell ref="AU19:BA19"/>
    <mergeCell ref="BB19:BH19"/>
    <mergeCell ref="BI19:BO19"/>
    <mergeCell ref="BP19:BV19"/>
    <mergeCell ref="BW19:CC19"/>
    <mergeCell ref="CD19:CJ19"/>
    <mergeCell ref="CK19:CQ19"/>
    <mergeCell ref="CR19:CX19"/>
    <mergeCell ref="CY19:DE19"/>
    <mergeCell ref="DF19:DL19"/>
    <mergeCell ref="DM19:DS19"/>
    <mergeCell ref="DT19:DZ19"/>
    <mergeCell ref="EA19:EG19"/>
    <mergeCell ref="EH19:EN19"/>
    <mergeCell ref="EO19:EU19"/>
    <mergeCell ref="EV19:FB19"/>
    <mergeCell ref="FC19:FI19"/>
    <mergeCell ref="A20:E20"/>
    <mergeCell ref="F20:Y20"/>
    <mergeCell ref="Z20:AF20"/>
    <mergeCell ref="AG20:AM20"/>
    <mergeCell ref="AN20:AT20"/>
    <mergeCell ref="AU20:BA20"/>
    <mergeCell ref="BB20:BH20"/>
    <mergeCell ref="BI20:BO20"/>
    <mergeCell ref="BP20:BV20"/>
    <mergeCell ref="BW20:CC20"/>
    <mergeCell ref="CD20:CJ20"/>
    <mergeCell ref="CK20:CQ20"/>
    <mergeCell ref="CR20:CX20"/>
    <mergeCell ref="CY20:DE20"/>
    <mergeCell ref="DF20:DL20"/>
    <mergeCell ref="DM20:DS20"/>
    <mergeCell ref="DT20:DZ20"/>
    <mergeCell ref="EA20:EG20"/>
    <mergeCell ref="EH20:EN20"/>
    <mergeCell ref="EO20:EU20"/>
    <mergeCell ref="EV20:FB20"/>
    <mergeCell ref="FC20:FI20"/>
    <mergeCell ref="A21:E21"/>
    <mergeCell ref="F21:Y21"/>
    <mergeCell ref="Z21:AF21"/>
    <mergeCell ref="AG21:AM21"/>
    <mergeCell ref="AN21:AT21"/>
    <mergeCell ref="AU21:BA21"/>
    <mergeCell ref="BB21:BH21"/>
    <mergeCell ref="BI21:BO21"/>
    <mergeCell ref="BP21:BV21"/>
    <mergeCell ref="EO21:EU21"/>
    <mergeCell ref="EV21:FB21"/>
    <mergeCell ref="BW21:CC21"/>
    <mergeCell ref="CD21:CJ21"/>
    <mergeCell ref="CK21:CQ21"/>
    <mergeCell ref="CR21:CX21"/>
    <mergeCell ref="CY21:DE21"/>
    <mergeCell ref="DF21:DL21"/>
    <mergeCell ref="FC21:FI21"/>
    <mergeCell ref="A22:D22"/>
    <mergeCell ref="F22:X22"/>
    <mergeCell ref="A23:D23"/>
    <mergeCell ref="F23:Y23"/>
    <mergeCell ref="D24:Y24"/>
    <mergeCell ref="DM21:DS21"/>
    <mergeCell ref="DT21:DZ21"/>
    <mergeCell ref="EA21:EG21"/>
    <mergeCell ref="EH21:EN21"/>
    <mergeCell ref="A25:E25"/>
    <mergeCell ref="F25:Y25"/>
    <mergeCell ref="Z25:AF25"/>
    <mergeCell ref="AG25:AM25"/>
    <mergeCell ref="AN25:AT25"/>
    <mergeCell ref="AU25:BA25"/>
    <mergeCell ref="BB25:BH25"/>
    <mergeCell ref="BI25:BO25"/>
    <mergeCell ref="BP25:BV25"/>
    <mergeCell ref="BW25:CC25"/>
    <mergeCell ref="CD25:CJ25"/>
    <mergeCell ref="CK25:CQ25"/>
    <mergeCell ref="EH25:EN25"/>
    <mergeCell ref="EO25:EU25"/>
    <mergeCell ref="EV25:FB25"/>
    <mergeCell ref="FC25:FI25"/>
    <mergeCell ref="CR25:CX25"/>
    <mergeCell ref="CY25:DE25"/>
    <mergeCell ref="DF25:DL25"/>
    <mergeCell ref="DM25:DS25"/>
    <mergeCell ref="DT25:DZ25"/>
    <mergeCell ref="EA25:EG25"/>
  </mergeCells>
  <printOptions/>
  <pageMargins left="0.31496062992125984" right="0.31496062992125984" top="0.7874015748031497" bottom="0.35433070866141736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Гайдук Надежда Николаевна</cp:lastModifiedBy>
  <cp:lastPrinted>2016-02-04T05:38:01Z</cp:lastPrinted>
  <dcterms:created xsi:type="dcterms:W3CDTF">2010-07-13T07:14:44Z</dcterms:created>
  <dcterms:modified xsi:type="dcterms:W3CDTF">2016-03-16T09:42:00Z</dcterms:modified>
  <cp:category/>
  <cp:version/>
  <cp:contentType/>
  <cp:contentStatus/>
</cp:coreProperties>
</file>