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7795" windowHeight="12915" activeTab="0"/>
  </bookViews>
  <sheets>
    <sheet name="Приложение 1" sheetId="1" r:id="rId1"/>
    <sheet name="Приложение 2" sheetId="2" r:id="rId2"/>
    <sheet name="Приложение 5" sheetId="3" r:id="rId3"/>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<sst xmlns="http://schemas.openxmlformats.org/spreadsheetml/2006/main" count="222" uniqueCount="163">
  <si>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</si>
  <si>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</si>
  <si>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</si>
  <si>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</si>
  <si>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</si>
  <si>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</si>
  <si>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</si>
  <si>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</si>
  <si>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</si>
  <si>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</si>
  <si>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</si>
  <si>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</si>
  <si>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</si>
  <si>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</si>
  <si>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</si>
  <si>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</si>
  <si>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</si>
  <si>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</si>
  <si>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</si>
  <si>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</si>
  <si>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</si>
  <si>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</si>
  <si>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</si>
  <si>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</si>
  <si>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</si>
  <si>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</si>
  <si>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</si>
  <si>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</si>
  <si>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</si>
  <si>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</si>
  <si>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</si>
  <si>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</si>
  <si>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</si>
  <si>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</si>
  <si>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</si>
  <si>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</si>
  <si>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</si>
  <si>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</si>
  <si>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</si>
  <si>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</si>
  <si>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</si>
  <si>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</si>
  <si>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</si>
  <si>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</si>
  <si>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</si>
  <si>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</si>
  <si>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</si>
  <si>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</si>
  <si>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</si>
  <si>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</si>
  <si>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</si>
  <si>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</si>
  <si>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</si>
  <si>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</si>
  <si>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</si>
  <si>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</si>
  <si>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</si>
  <si>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</si>
  <si>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</si>
  <si>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</si>
  <si>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</si>
  <si>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</si>
  <si>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</si>
  <si>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</si>
  <si>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</si>
  <si>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</si>
  <si>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</si>
  <si>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</si>
  <si>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</si>
  <si>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</si>
  <si>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</si>
  <si>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</si>
  <si>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</si>
  <si>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</si>
  <si>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</si>
  <si>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</si>
  <si>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</si>
  <si>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</si>
  <si>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</si>
  <si>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</si>
  <si>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</si>
  <si>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</si>
  <si>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</si>
  <si>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Приказ Мин-ва энергетики и ЖКХ Самарской обл., № 191 от 15.08.2012 г.</t>
  </si>
  <si>
    <t>Приказ Мин-ва энергетики и ЖКХ Самарской обл., № 186 от 15.08.2014 г.</t>
  </si>
  <si>
    <t>11,67% Приказ 655 от 26.09.2013г.</t>
  </si>
  <si>
    <t>9,21% Приказ 1587-э от 13.12.2013г.</t>
  </si>
  <si>
    <t>Программа "Энергосбережение и повышение энергетической эф-ти ЗАО "Квант" " г.о. Тольятти Самарской обл. на 2012-2014 гг.</t>
  </si>
  <si>
    <t>Программа "Энергосбережение и повышение энергетической эф-ти ЗАО "Квант" " г.о. Тольятти Самарской обл. на 2015-2019 гг.</t>
  </si>
  <si>
    <t>Приложение № 5
к предложению о размере цен (тарифов), долгосрочных параметров регулирования</t>
  </si>
  <si>
    <t xml:space="preserve"> Цены (тарифы) по регулируемым видам деятельности организации ЗАО "Квант"</t>
  </si>
  <si>
    <t>на 2016 год</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</si>
  <si>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</si>
  <si>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</si>
  <si>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</si>
  <si>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</si>
  <si>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</si>
  <si>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</si>
  <si>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</si>
  <si>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</si>
  <si>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</si>
  <si>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</si>
  <si>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</si>
  <si>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</si>
  <si>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</si>
  <si>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</si>
  <si>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</si>
  <si>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</si>
  <si>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</si>
  <si>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</si>
  <si>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</si>
  <si>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</si>
  <si>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</si>
  <si>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</si>
  <si>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</si>
  <si>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</si>
  <si>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</si>
  <si>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</si>
  <si>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</si>
  <si>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</si>
  <si>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</si>
  <si>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</si>
  <si>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</si>
  <si>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</si>
  <si>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</si>
  <si>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</si>
  <si>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</si>
  <si>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</si>
  <si>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</si>
  <si>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</si>
  <si>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</si>
  <si>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</si>
  <si>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</si>
  <si>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</si>
  <si>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</si>
  <si>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</si>
  <si>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</si>
  <si>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</si>
  <si>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</si>
  <si>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</si>
  <si>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</si>
  <si>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</si>
  <si>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</si>
  <si>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</si>
  <si>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</si>
  <si>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</si>
  <si>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</si>
  <si>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</si>
  <si>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</si>
  <si>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</si>
  <si>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</si>
  <si>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</si>
  <si>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1. Полное наименование  Закрытое акционерное общество “Квант”</t>
  </si>
  <si>
    <t>2. Сокращенное наименование  ЗАО “Квант”</t>
  </si>
  <si>
    <t>3. Юридический адрес  445007, Самарская обл., г. Тольятти, б-р 50 лет Октября, 50</t>
  </si>
  <si>
    <t>4. Фактический адрес  Самарская обл., г. Тольятти, б-р 50 лет Октября,50</t>
  </si>
  <si>
    <t>5. ИНН  6166071494</t>
  </si>
  <si>
    <t>6. КПП  632401001</t>
  </si>
  <si>
    <t>7. Ф.И.О. руководителя   Ганин Алексей Алексеевич</t>
  </si>
  <si>
    <t xml:space="preserve">8. Адрес электронной почты  krestyanskova_ag@tltkvant.ru     </t>
  </si>
  <si>
    <t>9. Контактный телефон  (8482) 55-12-92</t>
  </si>
  <si>
    <t>10. Факс  (8482) 69-86-63</t>
  </si>
  <si>
    <t>ЗАО “Квант” на 2016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</si>
</sst>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b/>
      <sz val="10"/>
      <name val="Times New Roman"/>
      <family val="1"/>
    </font>
    <font>
      <sz val="1"/>
      <name val="Times New Roman"/>
      <family val="1"/>
    </font>
    <font>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1" xfId="0" applyFont="1" applyBorder="1" applyAlignment="1">
      <alignment horizontal="center" vertical="top"/>
    </xf>
    <xf numFmtId="4" fontId="1" fillId="0" borderId="11" xfId="0" applyNumberFormat="1" applyFont="1" applyBorder="1" applyAlignment="1">
      <alignment horizontal="center" vertical="top"/>
    </xf>
    <xf numFmtId="4" fontId="1" fillId="0" borderId="11" xfId="0" applyNumberFormat="1" applyFont="1" applyBorder="1" applyAlignment="1">
      <alignment horizontal="center"/>
    </xf>
    <xf numFmtId="4" fontId="1" fillId="33" borderId="11" xfId="0" applyNumberFormat="1" applyFont="1" applyFill="1" applyBorder="1" applyAlignment="1">
      <alignment horizontal="center" vertical="top"/>
    </xf>
    <xf numFmtId="0" fontId="1" fillId="33" borderId="11" xfId="0" applyFont="1" applyFill="1" applyBorder="1" applyAlignment="1">
      <alignment horizontal="center" vertical="top"/>
    </xf>
    <xf numFmtId="0" fontId="1" fillId="33" borderId="11" xfId="0" applyFont="1" applyFill="1" applyBorder="1" applyAlignment="1">
      <alignment horizontal="center" vertical="top" wrapText="1"/>
    </xf>
    <xf numFmtId="0" fontId="1" fillId="33" borderId="11" xfId="0" applyFont="1" applyFill="1" applyBorder="1" applyAlignment="1">
      <alignment horizontal="center"/>
    </xf>
    <xf numFmtId="4" fontId="1" fillId="33" borderId="11" xfId="0" applyNumberFormat="1" applyFont="1" applyFill="1" applyBorder="1" applyAlignment="1">
      <alignment horizontal="center" vertical="center"/>
    </xf>
    <xf numFmtId="2" fontId="1" fillId="33" borderId="11" xfId="0" applyNumberFormat="1" applyFont="1" applyFill="1" applyBorder="1" applyAlignment="1">
      <alignment horizontal="center" vertical="top"/>
    </xf>
    <xf numFmtId="9" fontId="1" fillId="33" borderId="11" xfId="0" applyNumberFormat="1" applyFont="1" applyFill="1" applyBorder="1" applyAlignment="1">
      <alignment horizontal="center" vertical="center"/>
    </xf>
    <xf numFmtId="0" fontId="1" fillId="33" borderId="0" xfId="0" applyFont="1" applyFill="1" applyAlignment="1">
      <alignment horizontal="left" vertical="top" wrapText="1"/>
    </xf>
    <xf numFmtId="0" fontId="1" fillId="33" borderId="0" xfId="0" applyFont="1" applyFill="1" applyAlignment="1">
      <alignment horizontal="center" vertical="top" wrapText="1"/>
    </xf>
    <xf numFmtId="4" fontId="1" fillId="33" borderId="14" xfId="0" applyNumberFormat="1" applyFont="1" applyFill="1" applyBorder="1" applyAlignment="1">
      <alignment horizontal="center" vertical="top"/>
    </xf>
    <xf numFmtId="0" fontId="9" fillId="0" borderId="15"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6"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7" xfId="53" applyFont="1" applyBorder="1" applyAlignment="1">
      <alignment horizontal="center" vertical="top" wrapText="1"/>
      <protection/>
    </xf>
    <xf numFmtId="0" fontId="9" fillId="0" borderId="17" xfId="53" applyFont="1" applyBorder="1" applyAlignment="1">
      <alignment horizontal="center" vertical="top"/>
      <protection/>
    </xf>
    <xf numFmtId="0" fontId="9" fillId="0" borderId="18" xfId="53" applyFont="1" applyBorder="1" applyAlignment="1">
      <alignment horizontal="left" vertical="top" wrapText="1"/>
      <protection/>
    </xf>
    <xf numFmtId="0" fontId="9" fillId="0" borderId="19" xfId="53" applyFont="1" applyBorder="1" applyAlignment="1">
      <alignment horizontal="center" vertical="top" wrapText="1"/>
      <protection/>
    </xf>
    <xf numFmtId="0" fontId="9" fillId="0" borderId="15" xfId="53" applyFont="1" applyBorder="1" applyAlignment="1">
      <alignment horizontal="center" vertical="top" wrapText="1"/>
      <protection/>
    </xf>
    <xf numFmtId="0" fontId="9" fillId="0" borderId="15" xfId="53" applyFont="1" applyBorder="1" applyAlignment="1">
      <alignment horizontal="center" vertical="top"/>
      <protection/>
    </xf>
    <xf numFmtId="0" fontId="9" fillId="0" borderId="20" xfId="53" applyFont="1" applyBorder="1" applyAlignment="1">
      <alignment horizontal="center" vertical="top" wrapText="1"/>
      <protection/>
    </xf>
    <xf numFmtId="0" fontId="9" fillId="0" borderId="13" xfId="53" applyFont="1" applyBorder="1" applyAlignment="1">
      <alignment horizontal="left" vertical="top" wrapText="1"/>
      <protection/>
    </xf>
    <xf numFmtId="0" fontId="9" fillId="0" borderId="21" xfId="53" applyFont="1" applyBorder="1" applyAlignment="1">
      <alignment horizontal="center" vertical="top" wrapText="1"/>
      <protection/>
    </xf>
    <xf numFmtId="0" fontId="9" fillId="0" borderId="21" xfId="53" applyFont="1" applyBorder="1" applyAlignment="1">
      <alignment horizontal="center" vertical="top"/>
      <protection/>
    </xf>
    <xf numFmtId="10" fontId="9" fillId="0" borderId="21" xfId="53" applyNumberFormat="1" applyFont="1" applyBorder="1" applyAlignment="1">
      <alignment horizontal="center" vertical="top"/>
      <protection/>
    </xf>
    <xf numFmtId="4" fontId="10" fillId="0" borderId="0" xfId="0" applyNumberFormat="1" applyFont="1" applyAlignment="1">
      <alignment vertical="top"/>
    </xf>
    <xf numFmtId="0" fontId="9" fillId="0" borderId="22" xfId="53" applyFont="1" applyBorder="1" applyAlignment="1">
      <alignment horizontal="left" vertical="top" wrapText="1"/>
      <protection/>
    </xf>
    <xf numFmtId="0" fontId="9" fillId="0" borderId="23" xfId="53" applyFont="1" applyBorder="1" applyAlignment="1">
      <alignment horizontal="center" vertical="top" wrapText="1"/>
      <protection/>
    </xf>
    <xf numFmtId="4" fontId="9" fillId="0" borderId="23" xfId="53" applyNumberFormat="1" applyFont="1" applyBorder="1" applyAlignment="1">
      <alignment horizontal="center" vertical="top"/>
      <protection/>
    </xf>
    <xf numFmtId="0" fontId="9" fillId="0" borderId="24" xfId="53" applyFont="1" applyBorder="1" applyAlignment="1">
      <alignment horizontal="left" vertical="top" wrapText="1"/>
      <protection/>
    </xf>
    <xf numFmtId="4" fontId="9" fillId="0" borderId="15" xfId="53" applyNumberFormat="1" applyFont="1" applyBorder="1" applyAlignment="1">
      <alignment horizontal="center" vertical="top"/>
      <protection/>
    </xf>
    <xf numFmtId="0" fontId="9" fillId="0" borderId="25" xfId="53" applyFont="1" applyBorder="1" applyAlignment="1">
      <alignment horizontal="center" vertical="top" wrapText="1"/>
      <protection/>
    </xf>
    <xf numFmtId="0" fontId="9" fillId="0" borderId="26" xfId="53" applyFont="1" applyBorder="1" applyAlignment="1">
      <alignment horizontal="left" vertical="top" wrapText="1"/>
      <protection/>
    </xf>
    <xf numFmtId="0" fontId="9" fillId="0" borderId="23" xfId="53" applyFont="1" applyBorder="1" applyAlignment="1">
      <alignment horizontal="center" vertical="top"/>
      <protection/>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1" fillId="0" borderId="0" xfId="0" applyFont="1" applyAlignment="1">
      <alignment horizontal="center"/>
    </xf>
    <xf numFmtId="0" fontId="9" fillId="0" borderId="25"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29" fillId="0" borderId="0" xfId="0" applyFont="1" applyAlignment="1">
      <alignment horizontal="center" vertical="center" wrapText="1"/>
    </xf>
    <xf numFmtId="0" fontId="7" fillId="0" borderId="0" xfId="0" applyFont="1" applyAlignment="1">
      <alignment vertical="center"/>
    </xf>
    <xf numFmtId="0" fontId="30" fillId="0" borderId="0" xfId="0" applyFont="1" applyAlignment="1">
      <alignment horizontal="left" vertical="center" indent="15"/>
    </xf>
    <xf numFmtId="0" fontId="30" fillId="0" borderId="0" xfId="0" applyFont="1" applyAlignment="1">
      <alignment horizontal="left" vertical="center" indent="13"/>
    </xf>
    <xf numFmtId="0" fontId="30" fillId="0" borderId="0" xfId="0" applyFont="1" applyAlignment="1">
      <alignment horizontal="left" vertical="center" indent="5"/>
    </xf>
    <xf numFmtId="0" fontId="37" fillId="0" borderId="0" xfId="42" applyAlignment="1">
      <alignment vertical="center"/>
    </xf>
    <xf numFmtId="0" fontId="1" fillId="0" borderId="0" xfId="0" applyFont="1" applyAlignment="1">
      <alignment vertical="center"/>
    </xf>
    <xf numFmtId="0" fontId="28" fillId="0" borderId="0" xfId="0" applyFont="1" applyAlignment="1">
      <alignment horizontal="center" vertical="center"/>
    </xf>
    <xf numFmtId="0" fontId="28"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estyanskova_ag@tltkvan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8"/>
  <sheetViews>
    <sheetView tabSelected="1" zoomScalePageLayoutView="0" workbookViewId="0" topLeftCell="A1">
      <selection activeCell="G2" sqref="G2"/>
    </sheetView>
  </sheetViews>
  <sheetFormatPr defaultColWidth="9.00390625" defaultRowHeight="12.75"/>
  <sheetData>
    <row r="1" ht="15.75">
      <c r="A1" s="65"/>
    </row>
    <row r="2" ht="12.75">
      <c r="A2" s="66" t="s">
        <v>146</v>
      </c>
    </row>
    <row r="3" ht="12.75">
      <c r="A3" s="66" t="s">
        <v>147</v>
      </c>
    </row>
    <row r="4" ht="12.75">
      <c r="A4" s="66" t="s">
        <v>148</v>
      </c>
    </row>
    <row r="5" ht="12.75">
      <c r="A5" s="66" t="s">
        <v>149</v>
      </c>
    </row>
    <row r="6" ht="12.75">
      <c r="A6" s="67"/>
    </row>
    <row r="7" ht="12.75">
      <c r="A7" s="67"/>
    </row>
    <row r="8" ht="12.75">
      <c r="A8" s="67"/>
    </row>
    <row r="9" ht="16.5">
      <c r="A9" s="68"/>
    </row>
    <row r="10" spans="1:10" ht="18.75">
      <c r="A10" s="76" t="s">
        <v>150</v>
      </c>
      <c r="B10" s="76"/>
      <c r="C10" s="76"/>
      <c r="D10" s="76"/>
      <c r="E10" s="76"/>
      <c r="F10" s="76"/>
      <c r="G10" s="76"/>
      <c r="H10" s="76"/>
      <c r="I10" s="76"/>
      <c r="J10" s="76"/>
    </row>
    <row r="11" spans="1:10" ht="18.75">
      <c r="A11" s="76" t="s">
        <v>151</v>
      </c>
      <c r="B11" s="76"/>
      <c r="C11" s="76"/>
      <c r="D11" s="76"/>
      <c r="E11" s="76"/>
      <c r="F11" s="76"/>
      <c r="G11" s="76"/>
      <c r="H11" s="76"/>
      <c r="I11" s="76"/>
      <c r="J11" s="76"/>
    </row>
    <row r="12" spans="1:10" ht="40.5" customHeight="1">
      <c r="A12" s="77" t="s">
        <v>162</v>
      </c>
      <c r="B12" s="77"/>
      <c r="C12" s="77"/>
      <c r="D12" s="77"/>
      <c r="E12" s="77"/>
      <c r="F12" s="77"/>
      <c r="G12" s="77"/>
      <c r="H12" s="77"/>
      <c r="I12" s="77"/>
      <c r="J12" s="77"/>
    </row>
    <row r="13" spans="1:10" ht="15.75" customHeight="1">
      <c r="A13" s="69"/>
      <c r="B13" s="69"/>
      <c r="C13" s="69"/>
      <c r="D13" s="69"/>
      <c r="E13" s="69"/>
      <c r="F13" s="69"/>
      <c r="G13" s="69"/>
      <c r="H13" s="69"/>
      <c r="I13" s="69"/>
      <c r="J13" s="69"/>
    </row>
    <row r="14" spans="1:10" ht="15.75" customHeight="1">
      <c r="A14" s="69"/>
      <c r="B14" s="69"/>
      <c r="C14" s="69"/>
      <c r="D14" s="69"/>
      <c r="E14" s="69"/>
      <c r="F14" s="69"/>
      <c r="G14" s="69"/>
      <c r="H14" s="69"/>
      <c r="I14" s="69"/>
      <c r="J14" s="69"/>
    </row>
    <row r="15" ht="16.5">
      <c r="A15" s="70" t="s">
        <v>152</v>
      </c>
    </row>
    <row r="16" ht="12.75">
      <c r="A16" s="71"/>
    </row>
    <row r="17" ht="16.5">
      <c r="A17" s="70" t="s">
        <v>153</v>
      </c>
    </row>
    <row r="18" ht="12.75">
      <c r="A18" s="71"/>
    </row>
    <row r="19" ht="16.5">
      <c r="A19" s="70" t="s">
        <v>154</v>
      </c>
    </row>
    <row r="20" ht="12.75">
      <c r="A20" s="72"/>
    </row>
    <row r="21" ht="16.5">
      <c r="A21" s="70" t="s">
        <v>155</v>
      </c>
    </row>
    <row r="22" ht="12.75">
      <c r="A22" s="71"/>
    </row>
    <row r="23" ht="16.5">
      <c r="A23" s="70" t="s">
        <v>156</v>
      </c>
    </row>
    <row r="24" ht="12.75">
      <c r="A24" s="73"/>
    </row>
    <row r="25" ht="16.5">
      <c r="A25" s="70" t="s">
        <v>157</v>
      </c>
    </row>
    <row r="26" ht="12.75">
      <c r="A26" s="73"/>
    </row>
    <row r="27" ht="16.5">
      <c r="A27" s="70" t="s">
        <v>158</v>
      </c>
    </row>
    <row r="28" ht="12.75">
      <c r="A28" s="71"/>
    </row>
    <row r="29" ht="12.75">
      <c r="A29" s="74" t="s">
        <v>159</v>
      </c>
    </row>
    <row r="30" ht="12.75">
      <c r="A30" s="71"/>
    </row>
    <row r="31" ht="16.5">
      <c r="A31" s="70" t="s">
        <v>160</v>
      </c>
    </row>
    <row r="32" ht="12.75">
      <c r="A32" s="71"/>
    </row>
    <row r="33" ht="16.5">
      <c r="A33" s="70" t="s">
        <v>161</v>
      </c>
    </row>
    <row r="34" ht="12.75">
      <c r="A34" s="73"/>
    </row>
    <row r="35" ht="15.75">
      <c r="A35" s="65"/>
    </row>
    <row r="36" ht="15.75">
      <c r="A36" s="65"/>
    </row>
    <row r="37" ht="15.75">
      <c r="A37" s="65"/>
    </row>
    <row r="38" ht="15.75">
      <c r="A38" s="75"/>
    </row>
  </sheetData>
  <sheetProtection/>
  <mergeCells count="3">
    <mergeCell ref="A10:J10"/>
    <mergeCell ref="A11:J11"/>
    <mergeCell ref="A12:J12"/>
  </mergeCells>
  <hyperlinks>
    <hyperlink ref="A29" r:id="rId1" display="mailto:krestyanskova_ag@tltkvant.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37">
      <selection activeCell="D45" sqref="D45"/>
    </sheetView>
  </sheetViews>
  <sheetFormatPr defaultColWidth="9.00390625" defaultRowHeight="12.75"/>
  <cols>
    <col min="1" max="1" width="6.625" style="1" customWidth="1"/>
    <col min="2" max="2" width="31.00390625" style="1" customWidth="1"/>
    <col min="3" max="3" width="12.25390625" style="1" customWidth="1"/>
    <col min="4" max="4" width="29.125" style="1" customWidth="1"/>
    <col min="5" max="5" width="28.25390625" style="1" customWidth="1"/>
    <col min="6" max="6" width="29.00390625" style="1" customWidth="1"/>
    <col min="7" max="16384" width="9.125" style="1" customWidth="1"/>
  </cols>
  <sheetData>
    <row r="1" ht="54" customHeight="1">
      <c r="F1" s="10" t="s">
        <v>57</v>
      </c>
    </row>
    <row r="4" spans="1:6" ht="31.5" customHeight="1">
      <c r="A4" s="59" t="s">
        <v>81</v>
      </c>
      <c r="B4" s="60"/>
      <c r="C4" s="60"/>
      <c r="D4" s="60"/>
      <c r="E4" s="60"/>
      <c r="F4" s="60"/>
    </row>
    <row r="7" spans="1:6" s="9" customFormat="1" ht="47.25">
      <c r="A7" s="6" t="s">
        <v>53</v>
      </c>
      <c r="B7" s="7" t="s">
        <v>0</v>
      </c>
      <c r="C7" s="7" t="s">
        <v>1</v>
      </c>
      <c r="D7" s="7" t="s">
        <v>56</v>
      </c>
      <c r="E7" s="7" t="s">
        <v>55</v>
      </c>
      <c r="F7" s="8" t="s">
        <v>54</v>
      </c>
    </row>
    <row r="8" spans="1:6" s="11" customFormat="1" ht="42" customHeight="1">
      <c r="A8" s="2" t="s">
        <v>2</v>
      </c>
      <c r="B8" s="3" t="s">
        <v>3</v>
      </c>
      <c r="C8" s="2"/>
      <c r="D8" s="21"/>
      <c r="E8" s="21"/>
      <c r="F8" s="21"/>
    </row>
    <row r="9" spans="1:6" s="11" customFormat="1" ht="28.5" customHeight="1">
      <c r="A9" s="2" t="s">
        <v>4</v>
      </c>
      <c r="B9" s="3" t="s">
        <v>5</v>
      </c>
      <c r="C9" s="2" t="s">
        <v>6</v>
      </c>
      <c r="D9" s="24">
        <v>735169.97</v>
      </c>
      <c r="E9" s="24">
        <f>342543.07+139381.78+349322.47</f>
        <v>831247.32</v>
      </c>
      <c r="F9" s="24">
        <f>356873.78+705796.7</f>
        <v>1062670.48</v>
      </c>
    </row>
    <row r="10" spans="1:6" s="11" customFormat="1" ht="28.5" customHeight="1">
      <c r="A10" s="2" t="s">
        <v>7</v>
      </c>
      <c r="B10" s="3" t="s">
        <v>8</v>
      </c>
      <c r="C10" s="2" t="s">
        <v>6</v>
      </c>
      <c r="D10" s="24">
        <v>141158.53</v>
      </c>
      <c r="E10" s="24">
        <f>1291.7+2793.42+11173.7</f>
        <v>15258.82</v>
      </c>
      <c r="F10" s="24">
        <f>14897.73+3200+25123.12+44267.6</f>
        <v>87488.45</v>
      </c>
    </row>
    <row r="11" spans="1:6" s="11" customFormat="1" ht="59.25" customHeight="1">
      <c r="A11" s="2" t="s">
        <v>9</v>
      </c>
      <c r="B11" s="3" t="s">
        <v>10</v>
      </c>
      <c r="C11" s="2" t="s">
        <v>6</v>
      </c>
      <c r="D11" s="24">
        <f>141158.53+19781.54</f>
        <v>160940.07</v>
      </c>
      <c r="E11" s="24">
        <f>E10+23068</f>
        <v>38326.82</v>
      </c>
      <c r="F11" s="24">
        <f>F10+25790</f>
        <v>113278.45</v>
      </c>
    </row>
    <row r="12" spans="1:6" s="11" customFormat="1" ht="27.75" customHeight="1">
      <c r="A12" s="2" t="s">
        <v>11</v>
      </c>
      <c r="B12" s="3" t="s">
        <v>12</v>
      </c>
      <c r="C12" s="2" t="s">
        <v>6</v>
      </c>
      <c r="D12" s="24">
        <v>112021.59</v>
      </c>
      <c r="E12" s="24">
        <f>E10-2793.42-1291.7</f>
        <v>11173.699999999999</v>
      </c>
      <c r="F12" s="24">
        <f>F10-14897.73-3200</f>
        <v>69390.72</v>
      </c>
    </row>
    <row r="13" spans="1:6" s="11" customFormat="1" ht="41.25" customHeight="1">
      <c r="A13" s="2" t="s">
        <v>13</v>
      </c>
      <c r="B13" s="3" t="s">
        <v>14</v>
      </c>
      <c r="C13" s="2"/>
      <c r="D13" s="21"/>
      <c r="E13" s="21"/>
      <c r="F13" s="21"/>
    </row>
    <row r="14" spans="1:6" s="11" customFormat="1" ht="110.25">
      <c r="A14" s="2" t="s">
        <v>15</v>
      </c>
      <c r="B14" s="3" t="s">
        <v>67</v>
      </c>
      <c r="C14" s="2" t="s">
        <v>16</v>
      </c>
      <c r="D14" s="30">
        <f>D10/D9*100%</f>
        <v>0.1920080195876336</v>
      </c>
      <c r="E14" s="30">
        <f>E10/E9*100%</f>
        <v>0.01835653437054089</v>
      </c>
      <c r="F14" s="30">
        <f>F10/F9*100%</f>
        <v>0.08232886077723736</v>
      </c>
    </row>
    <row r="15" spans="1:6" s="11" customFormat="1" ht="58.5" customHeight="1">
      <c r="A15" s="2" t="s">
        <v>17</v>
      </c>
      <c r="B15" s="3" t="s">
        <v>66</v>
      </c>
      <c r="C15" s="2"/>
      <c r="D15" s="21"/>
      <c r="E15" s="21"/>
      <c r="F15" s="21"/>
    </row>
    <row r="16" spans="1:6" s="11" customFormat="1" ht="60.75" customHeight="1">
      <c r="A16" s="2" t="s">
        <v>18</v>
      </c>
      <c r="B16" s="3" t="s">
        <v>58</v>
      </c>
      <c r="C16" s="2" t="s">
        <v>19</v>
      </c>
      <c r="D16" s="21"/>
      <c r="E16" s="21"/>
      <c r="F16" s="21"/>
    </row>
    <row r="17" spans="1:6" s="11" customFormat="1" ht="39.75" customHeight="1">
      <c r="A17" s="2" t="s">
        <v>20</v>
      </c>
      <c r="B17" s="3" t="s">
        <v>59</v>
      </c>
      <c r="C17" s="2" t="s">
        <v>21</v>
      </c>
      <c r="D17" s="21"/>
      <c r="E17" s="21"/>
      <c r="F17" s="21"/>
    </row>
    <row r="18" spans="1:6" s="14" customFormat="1" ht="24.75" customHeight="1">
      <c r="A18" s="12" t="s">
        <v>22</v>
      </c>
      <c r="B18" s="13" t="s">
        <v>60</v>
      </c>
      <c r="C18" s="12" t="s">
        <v>19</v>
      </c>
      <c r="D18" s="27">
        <v>75.4</v>
      </c>
      <c r="E18" s="27">
        <v>81.76</v>
      </c>
      <c r="F18" s="27">
        <v>74.71</v>
      </c>
    </row>
    <row r="19" spans="1:6" s="11" customFormat="1" ht="60" customHeight="1">
      <c r="A19" s="2" t="s">
        <v>61</v>
      </c>
      <c r="B19" s="3" t="s">
        <v>63</v>
      </c>
      <c r="C19" s="2" t="s">
        <v>62</v>
      </c>
      <c r="D19" s="28">
        <v>504844.493</v>
      </c>
      <c r="E19" s="28">
        <v>504971.9</v>
      </c>
      <c r="F19" s="28">
        <v>497308</v>
      </c>
    </row>
    <row r="20" spans="1:6" s="11" customFormat="1" ht="76.5" customHeight="1">
      <c r="A20" s="2" t="s">
        <v>24</v>
      </c>
      <c r="B20" s="3" t="s">
        <v>64</v>
      </c>
      <c r="C20" s="2" t="s">
        <v>23</v>
      </c>
      <c r="D20" s="24">
        <v>238572.15</v>
      </c>
      <c r="E20" s="24">
        <v>242809.7</v>
      </c>
      <c r="F20" s="24">
        <v>236641</v>
      </c>
    </row>
    <row r="21" spans="1:6" s="11" customFormat="1" ht="93" customHeight="1">
      <c r="A21" s="2" t="s">
        <v>25</v>
      </c>
      <c r="B21" s="3" t="s">
        <v>65</v>
      </c>
      <c r="C21" s="2" t="s">
        <v>16</v>
      </c>
      <c r="D21" s="26" t="s">
        <v>85</v>
      </c>
      <c r="E21" s="26" t="s">
        <v>86</v>
      </c>
      <c r="F21" s="26" t="s">
        <v>86</v>
      </c>
    </row>
    <row r="22" spans="1:6" s="11" customFormat="1" ht="94.5" customHeight="1">
      <c r="A22" s="2" t="s">
        <v>26</v>
      </c>
      <c r="B22" s="31" t="s">
        <v>68</v>
      </c>
      <c r="C22" s="32"/>
      <c r="D22" s="26" t="s">
        <v>87</v>
      </c>
      <c r="E22" s="26" t="s">
        <v>88</v>
      </c>
      <c r="F22" s="26" t="s">
        <v>88</v>
      </c>
    </row>
    <row r="23" spans="1:6" s="11" customFormat="1" ht="83.25" customHeight="1">
      <c r="A23" s="2" t="s">
        <v>27</v>
      </c>
      <c r="B23" s="3" t="s">
        <v>69</v>
      </c>
      <c r="C23" s="2" t="s">
        <v>21</v>
      </c>
      <c r="D23" s="21"/>
      <c r="E23" s="21"/>
      <c r="F23" s="21"/>
    </row>
    <row r="24" spans="1:6" s="11" customFormat="1" ht="72" customHeight="1">
      <c r="A24" s="2" t="s">
        <v>28</v>
      </c>
      <c r="B24" s="3" t="s">
        <v>29</v>
      </c>
      <c r="C24" s="2"/>
      <c r="D24" s="22">
        <v>390758.16</v>
      </c>
      <c r="E24" s="22">
        <v>342543.07</v>
      </c>
      <c r="F24" s="22">
        <v>519607.08</v>
      </c>
    </row>
    <row r="25" spans="1:6" s="11" customFormat="1" ht="90" customHeight="1">
      <c r="A25" s="2" t="s">
        <v>30</v>
      </c>
      <c r="B25" s="3" t="s">
        <v>71</v>
      </c>
      <c r="C25" s="2" t="s">
        <v>6</v>
      </c>
      <c r="D25" s="23">
        <v>223817.18</v>
      </c>
      <c r="E25" s="23">
        <v>226433.46</v>
      </c>
      <c r="F25" s="23">
        <v>283277.61</v>
      </c>
    </row>
    <row r="26" spans="1:6" s="11" customFormat="1" ht="27" customHeight="1">
      <c r="A26" s="2"/>
      <c r="B26" s="3" t="s">
        <v>70</v>
      </c>
      <c r="C26" s="2"/>
      <c r="D26" s="21"/>
      <c r="E26" s="21"/>
      <c r="F26" s="21"/>
    </row>
    <row r="27" spans="1:6" s="11" customFormat="1" ht="27" customHeight="1">
      <c r="A27" s="2"/>
      <c r="B27" s="3" t="s">
        <v>31</v>
      </c>
      <c r="C27" s="2"/>
      <c r="D27" s="22">
        <v>126434.61</v>
      </c>
      <c r="E27" s="22">
        <v>132630.36</v>
      </c>
      <c r="F27" s="22">
        <v>156986.2</v>
      </c>
    </row>
    <row r="28" spans="1:6" s="11" customFormat="1" ht="27" customHeight="1">
      <c r="A28" s="2"/>
      <c r="B28" s="3" t="s">
        <v>32</v>
      </c>
      <c r="C28" s="2"/>
      <c r="D28" s="22">
        <v>50792.99</v>
      </c>
      <c r="E28" s="22">
        <v>53499</v>
      </c>
      <c r="F28" s="22">
        <v>61524</v>
      </c>
    </row>
    <row r="29" spans="1:6" s="11" customFormat="1" ht="27" customHeight="1">
      <c r="A29" s="2"/>
      <c r="B29" s="3" t="s">
        <v>33</v>
      </c>
      <c r="C29" s="2"/>
      <c r="D29" s="22">
        <v>13421.7</v>
      </c>
      <c r="E29" s="22">
        <v>13787.3</v>
      </c>
      <c r="F29" s="22">
        <v>15987.3</v>
      </c>
    </row>
    <row r="30" spans="1:6" s="11" customFormat="1" ht="85.5" customHeight="1">
      <c r="A30" s="2" t="s">
        <v>34</v>
      </c>
      <c r="B30" s="3" t="s">
        <v>72</v>
      </c>
      <c r="C30" s="2" t="s">
        <v>6</v>
      </c>
      <c r="D30" s="23">
        <v>166940.98</v>
      </c>
      <c r="E30" s="23">
        <v>116109.61</v>
      </c>
      <c r="F30" s="23">
        <v>236329.46</v>
      </c>
    </row>
    <row r="31" spans="1:6" s="11" customFormat="1" ht="60.75" customHeight="1">
      <c r="A31" s="2" t="s">
        <v>35</v>
      </c>
      <c r="B31" s="3" t="s">
        <v>73</v>
      </c>
      <c r="C31" s="2" t="s">
        <v>6</v>
      </c>
      <c r="D31" s="21"/>
      <c r="E31" s="21"/>
      <c r="F31" s="23">
        <v>45817.06</v>
      </c>
    </row>
    <row r="32" spans="1:6" s="11" customFormat="1" ht="43.5" customHeight="1">
      <c r="A32" s="2" t="s">
        <v>36</v>
      </c>
      <c r="B32" s="3" t="s">
        <v>82</v>
      </c>
      <c r="C32" s="2" t="s">
        <v>6</v>
      </c>
      <c r="D32" s="22">
        <v>35696.28</v>
      </c>
      <c r="E32" s="24">
        <v>0</v>
      </c>
      <c r="F32" s="22">
        <v>44267.6</v>
      </c>
    </row>
    <row r="33" spans="1:6" s="11" customFormat="1" ht="70.5" customHeight="1">
      <c r="A33" s="2" t="s">
        <v>37</v>
      </c>
      <c r="B33" s="3" t="s">
        <v>38</v>
      </c>
      <c r="C33" s="2"/>
      <c r="D33" s="26" t="s">
        <v>83</v>
      </c>
      <c r="E33" s="26"/>
      <c r="F33" s="26" t="s">
        <v>84</v>
      </c>
    </row>
    <row r="34" spans="1:6" s="11" customFormat="1" ht="27" customHeight="1">
      <c r="A34" s="2"/>
      <c r="B34" s="15" t="s">
        <v>39</v>
      </c>
      <c r="C34" s="2"/>
      <c r="D34" s="25"/>
      <c r="E34" s="25"/>
      <c r="F34" s="25"/>
    </row>
    <row r="35" spans="1:6" s="11" customFormat="1" ht="30.75" customHeight="1">
      <c r="A35" s="2"/>
      <c r="B35" s="3" t="s">
        <v>74</v>
      </c>
      <c r="C35" s="2" t="s">
        <v>40</v>
      </c>
      <c r="D35" s="24">
        <v>17494.73</v>
      </c>
      <c r="E35" s="24">
        <v>17623</v>
      </c>
      <c r="F35" s="24">
        <v>17800.13</v>
      </c>
    </row>
    <row r="36" spans="1:6" s="11" customFormat="1" ht="47.25">
      <c r="A36" s="2"/>
      <c r="B36" s="3" t="s">
        <v>75</v>
      </c>
      <c r="C36" s="2" t="s">
        <v>41</v>
      </c>
      <c r="D36" s="29">
        <f>D25/D35</f>
        <v>12.793405785628014</v>
      </c>
      <c r="E36" s="29">
        <f>E25/E35</f>
        <v>12.848746524428304</v>
      </c>
      <c r="F36" s="29">
        <f>F25/F35</f>
        <v>15.914356243465637</v>
      </c>
    </row>
    <row r="37" spans="1:6" s="11" customFormat="1" ht="72.75" customHeight="1">
      <c r="A37" s="2" t="s">
        <v>42</v>
      </c>
      <c r="B37" s="3" t="s">
        <v>43</v>
      </c>
      <c r="C37" s="2"/>
      <c r="D37" s="21"/>
      <c r="E37" s="21"/>
      <c r="F37" s="21"/>
    </row>
    <row r="38" spans="1:6" s="11" customFormat="1" ht="41.25" customHeight="1">
      <c r="A38" s="2" t="s">
        <v>44</v>
      </c>
      <c r="B38" s="3" t="s">
        <v>45</v>
      </c>
      <c r="C38" s="2" t="s">
        <v>46</v>
      </c>
      <c r="D38" s="21">
        <v>416.5</v>
      </c>
      <c r="E38" s="21">
        <v>500</v>
      </c>
      <c r="F38" s="21">
        <v>500</v>
      </c>
    </row>
    <row r="39" spans="1:6" s="11" customFormat="1" ht="47.25">
      <c r="A39" s="2" t="s">
        <v>47</v>
      </c>
      <c r="B39" s="3" t="s">
        <v>48</v>
      </c>
      <c r="C39" s="2" t="s">
        <v>76</v>
      </c>
      <c r="D39" s="22">
        <f>D27/D38/12*1000</f>
        <v>25297.040816326527</v>
      </c>
      <c r="E39" s="22">
        <f>E27/E38/12*1000</f>
        <v>22105.059999999998</v>
      </c>
      <c r="F39" s="22">
        <f>F27/F38/12*1000</f>
        <v>26164.36666666667</v>
      </c>
    </row>
    <row r="40" spans="1:6" s="11" customFormat="1" ht="59.25" customHeight="1">
      <c r="A40" s="4" t="s">
        <v>49</v>
      </c>
      <c r="B40" s="5" t="s">
        <v>50</v>
      </c>
      <c r="C40" s="4"/>
      <c r="D40" s="21"/>
      <c r="E40" s="21"/>
      <c r="F40" s="21"/>
    </row>
    <row r="41" spans="1:6" s="11" customFormat="1" ht="27" customHeight="1">
      <c r="A41" s="4"/>
      <c r="B41" s="16" t="s">
        <v>39</v>
      </c>
      <c r="C41" s="4"/>
      <c r="D41" s="21"/>
      <c r="E41" s="21"/>
      <c r="F41" s="21"/>
    </row>
    <row r="42" spans="1:6" s="11" customFormat="1" ht="64.5" customHeight="1">
      <c r="A42" s="4"/>
      <c r="B42" s="5" t="s">
        <v>51</v>
      </c>
      <c r="C42" s="4" t="s">
        <v>6</v>
      </c>
      <c r="D42" s="24">
        <v>10</v>
      </c>
      <c r="E42" s="24">
        <v>10</v>
      </c>
      <c r="F42" s="24">
        <v>10</v>
      </c>
    </row>
    <row r="43" spans="1:6" s="11" customFormat="1" ht="68.25" customHeight="1">
      <c r="A43" s="19"/>
      <c r="B43" s="20" t="s">
        <v>52</v>
      </c>
      <c r="C43" s="19" t="s">
        <v>6</v>
      </c>
      <c r="D43" s="33">
        <v>86597</v>
      </c>
      <c r="E43" s="33">
        <v>86597</v>
      </c>
      <c r="F43" s="33">
        <v>86597</v>
      </c>
    </row>
    <row r="44" s="18" customFormat="1" ht="19.5" customHeight="1">
      <c r="A44" s="17" t="s">
        <v>77</v>
      </c>
    </row>
    <row r="45" s="18" customFormat="1" ht="15.75">
      <c r="A45" s="17" t="s">
        <v>78</v>
      </c>
    </row>
    <row r="46" s="18" customFormat="1" ht="15.75">
      <c r="A46" s="17" t="s">
        <v>79</v>
      </c>
    </row>
    <row r="47" s="18" customFormat="1" ht="15.75">
      <c r="A47" s="17" t="s">
        <v>80</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Q12" sqref="Q12"/>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bestFit="1" customWidth="1"/>
    <col min="11" max="16384" width="9.125" style="1" customWidth="1"/>
  </cols>
  <sheetData>
    <row r="1" spans="7:9" ht="54" customHeight="1">
      <c r="G1" s="61" t="s">
        <v>89</v>
      </c>
      <c r="H1" s="61"/>
      <c r="I1" s="61"/>
    </row>
    <row r="5" spans="1:9" ht="16.5">
      <c r="A5" s="59" t="s">
        <v>90</v>
      </c>
      <c r="B5" s="59"/>
      <c r="C5" s="59"/>
      <c r="D5" s="59"/>
      <c r="E5" s="59"/>
      <c r="F5" s="59"/>
      <c r="G5" s="59"/>
      <c r="H5" s="59"/>
      <c r="I5" s="59"/>
    </row>
    <row r="6" spans="1:9" ht="15.75">
      <c r="A6" s="62" t="s">
        <v>91</v>
      </c>
      <c r="B6" s="62"/>
      <c r="C6" s="62"/>
      <c r="D6" s="62"/>
      <c r="E6" s="62"/>
      <c r="F6" s="62"/>
      <c r="G6" s="62"/>
      <c r="H6" s="62"/>
      <c r="I6" s="62"/>
    </row>
    <row r="8" spans="1:9" s="35" customFormat="1" ht="60.75" customHeight="1">
      <c r="A8" s="63" t="s">
        <v>53</v>
      </c>
      <c r="B8" s="64" t="s">
        <v>0</v>
      </c>
      <c r="C8" s="64" t="s">
        <v>92</v>
      </c>
      <c r="D8" s="64" t="s">
        <v>93</v>
      </c>
      <c r="E8" s="64"/>
      <c r="F8" s="64" t="s">
        <v>94</v>
      </c>
      <c r="G8" s="64"/>
      <c r="H8" s="64" t="s">
        <v>95</v>
      </c>
      <c r="I8" s="64"/>
    </row>
    <row r="9" spans="1:9" s="36" customFormat="1" ht="30" customHeight="1">
      <c r="A9" s="63"/>
      <c r="B9" s="64"/>
      <c r="C9" s="64"/>
      <c r="D9" s="34" t="s">
        <v>96</v>
      </c>
      <c r="E9" s="34" t="s">
        <v>97</v>
      </c>
      <c r="F9" s="34" t="s">
        <v>96</v>
      </c>
      <c r="G9" s="34" t="s">
        <v>97</v>
      </c>
      <c r="H9" s="34" t="s">
        <v>96</v>
      </c>
      <c r="I9" s="34" t="s">
        <v>97</v>
      </c>
    </row>
    <row r="10" spans="1:9" s="36" customFormat="1" ht="39" customHeight="1">
      <c r="A10" s="37" t="s">
        <v>2</v>
      </c>
      <c r="B10" s="38" t="s">
        <v>98</v>
      </c>
      <c r="C10" s="39"/>
      <c r="D10" s="40"/>
      <c r="E10" s="40"/>
      <c r="F10" s="40"/>
      <c r="G10" s="40"/>
      <c r="H10" s="40"/>
      <c r="I10" s="40"/>
    </row>
    <row r="11" spans="1:9" s="36" customFormat="1" ht="39" customHeight="1">
      <c r="A11" s="37" t="s">
        <v>4</v>
      </c>
      <c r="B11" s="41" t="s">
        <v>99</v>
      </c>
      <c r="C11" s="39"/>
      <c r="D11" s="40"/>
      <c r="E11" s="40"/>
      <c r="F11" s="40"/>
      <c r="G11" s="40"/>
      <c r="H11" s="40"/>
      <c r="I11" s="40"/>
    </row>
    <row r="12" spans="1:9" s="36" customFormat="1" ht="173.25" customHeight="1">
      <c r="A12" s="42"/>
      <c r="B12" s="38" t="s">
        <v>100</v>
      </c>
      <c r="C12" s="43" t="s">
        <v>101</v>
      </c>
      <c r="D12" s="44"/>
      <c r="E12" s="44"/>
      <c r="F12" s="44"/>
      <c r="G12" s="44"/>
      <c r="H12" s="44"/>
      <c r="I12" s="44"/>
    </row>
    <row r="13" spans="1:9" s="36" customFormat="1" ht="169.5" customHeight="1">
      <c r="A13" s="45"/>
      <c r="B13" s="46" t="s">
        <v>102</v>
      </c>
      <c r="C13" s="43" t="s">
        <v>103</v>
      </c>
      <c r="D13" s="44"/>
      <c r="E13" s="44"/>
      <c r="F13" s="44"/>
      <c r="G13" s="44"/>
      <c r="H13" s="44"/>
      <c r="I13" s="44"/>
    </row>
    <row r="14" spans="1:9" s="36" customFormat="1" ht="39" customHeight="1">
      <c r="A14" s="42" t="s">
        <v>7</v>
      </c>
      <c r="B14" s="38" t="s">
        <v>104</v>
      </c>
      <c r="C14" s="47"/>
      <c r="D14" s="48"/>
      <c r="E14" s="48"/>
      <c r="F14" s="48"/>
      <c r="G14" s="48"/>
      <c r="H14" s="48"/>
      <c r="I14" s="49"/>
    </row>
    <row r="15" spans="1:10" s="36" customFormat="1" ht="25.5" customHeight="1">
      <c r="A15" s="42"/>
      <c r="B15" s="38" t="s">
        <v>105</v>
      </c>
      <c r="C15" s="47"/>
      <c r="D15" s="48"/>
      <c r="E15" s="48"/>
      <c r="F15" s="48"/>
      <c r="G15" s="48"/>
      <c r="H15" s="48"/>
      <c r="I15" s="48"/>
      <c r="J15" s="50"/>
    </row>
    <row r="16" spans="1:9" s="36" customFormat="1" ht="25.5" customHeight="1">
      <c r="A16" s="42"/>
      <c r="B16" s="51" t="s">
        <v>106</v>
      </c>
      <c r="C16" s="52" t="s">
        <v>101</v>
      </c>
      <c r="D16" s="53">
        <f>(446315.56+1156955+1917819)/3</f>
        <v>1173696.52</v>
      </c>
      <c r="E16" s="53">
        <f>(446315.56+1156955+1917819)/3</f>
        <v>1173696.52</v>
      </c>
      <c r="F16" s="53">
        <f>(446315.56+1156955+1853656.95)/3</f>
        <v>1152309.17</v>
      </c>
      <c r="G16" s="53">
        <f>((468117.42+1217507.84+1602413.52)/3+(549146.05+1291085.26+1679429.51)/3+(679393.44+1504509.35+1907424.09)/3)/3</f>
        <v>1211002.9422222225</v>
      </c>
      <c r="H16" s="53">
        <f>((468117.42+1217507.84+1602413.52)/3+(549146.05+1291085.26+1679429.51)/3+(679393.44+1504509.35+1907424.09)/3)/3</f>
        <v>1211002.9422222225</v>
      </c>
      <c r="I16" s="53">
        <v>1265498.07</v>
      </c>
    </row>
    <row r="17" spans="1:9" s="36" customFormat="1" ht="38.25" customHeight="1">
      <c r="A17" s="42"/>
      <c r="B17" s="54" t="s">
        <v>107</v>
      </c>
      <c r="C17" s="43" t="s">
        <v>103</v>
      </c>
      <c r="D17" s="55">
        <f>(182.68+482.36+519.7)/3</f>
        <v>394.91333333333336</v>
      </c>
      <c r="E17" s="55">
        <f>(182.68+482.36+519.7)/3</f>
        <v>394.91333333333336</v>
      </c>
      <c r="F17" s="55">
        <f>(182.68+482.36+519.7)/3</f>
        <v>394.91333333333336</v>
      </c>
      <c r="G17" s="55">
        <f>((93.89+270.29+714.49)/3+(93.89+270.29+714.49)/3+(93.89+270.29+714.49)/3)/3</f>
        <v>359.5566666666667</v>
      </c>
      <c r="H17" s="55">
        <f>((93.89+270.29+714.49)/3+(93.89+270.29+714.49)/3+(93.89+270.29+714.49)/3)/3</f>
        <v>359.5566666666667</v>
      </c>
      <c r="I17" s="55">
        <v>375.74</v>
      </c>
    </row>
    <row r="18" spans="1:9" s="36" customFormat="1" ht="25.5" customHeight="1">
      <c r="A18" s="45"/>
      <c r="B18" s="46" t="s">
        <v>108</v>
      </c>
      <c r="C18" s="52" t="s">
        <v>103</v>
      </c>
      <c r="D18" s="53">
        <f>(0.79407+2.06723+3.05478)/3*1000</f>
        <v>1972.0266666666666</v>
      </c>
      <c r="E18" s="53">
        <f>(0.79407+2.06723+3.05478)/3*1000</f>
        <v>1972.0266666666666</v>
      </c>
      <c r="F18" s="53">
        <f>(0.78369+2.06462+3.05478)/3*1000</f>
        <v>1967.696666666667</v>
      </c>
      <c r="G18" s="53">
        <f>((0.83493+2.19763+3.25114)/3*1000+(0.9632+2.3141+3.37306)/3*1000+(1.16938+2.65196+3.73398)/3*1000)/3</f>
        <v>2276.5977777777775</v>
      </c>
      <c r="H18" s="53">
        <f>((0.83493+2.19763+3.25114)/3*1000+(0.9632+2.3141+3.37306)/3*1000+(1.16938+2.65196+3.73398)/3*1000)/3</f>
        <v>2276.5977777777775</v>
      </c>
      <c r="I18" s="53">
        <v>2379.05</v>
      </c>
    </row>
    <row r="19" spans="1:9" s="36" customFormat="1" ht="40.5" customHeight="1">
      <c r="A19" s="56" t="s">
        <v>13</v>
      </c>
      <c r="B19" s="57" t="s">
        <v>109</v>
      </c>
      <c r="C19" s="43" t="s">
        <v>103</v>
      </c>
      <c r="D19" s="44"/>
      <c r="E19" s="44"/>
      <c r="F19" s="44"/>
      <c r="G19" s="44"/>
      <c r="H19" s="44"/>
      <c r="I19" s="44"/>
    </row>
    <row r="20" spans="1:9" s="36" customFormat="1" ht="25.5" customHeight="1">
      <c r="A20" s="42" t="s">
        <v>17</v>
      </c>
      <c r="B20" s="38" t="s">
        <v>110</v>
      </c>
      <c r="C20" s="47"/>
      <c r="D20" s="48"/>
      <c r="E20" s="48"/>
      <c r="F20" s="48"/>
      <c r="G20" s="48"/>
      <c r="H20" s="48"/>
      <c r="I20" s="48"/>
    </row>
    <row r="21" spans="1:9" s="36" customFormat="1" ht="54" customHeight="1">
      <c r="A21" s="37" t="s">
        <v>18</v>
      </c>
      <c r="B21" s="57" t="s">
        <v>111</v>
      </c>
      <c r="C21" s="43" t="s">
        <v>103</v>
      </c>
      <c r="D21" s="44"/>
      <c r="E21" s="44"/>
      <c r="F21" s="44"/>
      <c r="G21" s="44"/>
      <c r="H21" s="44"/>
      <c r="I21" s="44"/>
    </row>
    <row r="22" spans="1:9" s="36" customFormat="1" ht="66.75" customHeight="1">
      <c r="A22" s="45" t="s">
        <v>20</v>
      </c>
      <c r="B22" s="46" t="s">
        <v>112</v>
      </c>
      <c r="C22" s="52" t="s">
        <v>103</v>
      </c>
      <c r="D22" s="58"/>
      <c r="E22" s="58"/>
      <c r="F22" s="58"/>
      <c r="G22" s="58"/>
      <c r="H22" s="58"/>
      <c r="I22" s="58"/>
    </row>
    <row r="23" spans="1:9" s="36" customFormat="1" ht="27" customHeight="1">
      <c r="A23" s="42" t="s">
        <v>22</v>
      </c>
      <c r="B23" s="38" t="s">
        <v>113</v>
      </c>
      <c r="C23" s="47" t="s">
        <v>16</v>
      </c>
      <c r="D23" s="48"/>
      <c r="E23" s="48"/>
      <c r="F23" s="48"/>
      <c r="G23" s="48"/>
      <c r="H23" s="48"/>
      <c r="I23" s="48"/>
    </row>
    <row r="24" spans="1:9" s="36" customFormat="1" ht="27" customHeight="1">
      <c r="A24" s="42"/>
      <c r="B24" s="38" t="s">
        <v>114</v>
      </c>
      <c r="C24" s="47" t="s">
        <v>16</v>
      </c>
      <c r="D24" s="48"/>
      <c r="E24" s="48"/>
      <c r="F24" s="48"/>
      <c r="G24" s="48"/>
      <c r="H24" s="48"/>
      <c r="I24" s="48"/>
    </row>
    <row r="25" spans="1:9" s="36" customFormat="1" ht="27" customHeight="1">
      <c r="A25" s="42"/>
      <c r="B25" s="38" t="s">
        <v>115</v>
      </c>
      <c r="C25" s="47" t="s">
        <v>16</v>
      </c>
      <c r="D25" s="48"/>
      <c r="E25" s="48"/>
      <c r="F25" s="48"/>
      <c r="G25" s="48"/>
      <c r="H25" s="48"/>
      <c r="I25" s="48"/>
    </row>
    <row r="26" spans="1:9" s="36" customFormat="1" ht="27" customHeight="1">
      <c r="A26" s="42"/>
      <c r="B26" s="38" t="s">
        <v>116</v>
      </c>
      <c r="C26" s="47" t="s">
        <v>16</v>
      </c>
      <c r="D26" s="48"/>
      <c r="E26" s="48"/>
      <c r="F26" s="48"/>
      <c r="G26" s="48"/>
      <c r="H26" s="48"/>
      <c r="I26" s="48"/>
    </row>
    <row r="27" spans="1:9" s="36" customFormat="1" ht="27" customHeight="1">
      <c r="A27" s="45"/>
      <c r="B27" s="46" t="s">
        <v>117</v>
      </c>
      <c r="C27" s="52" t="s">
        <v>16</v>
      </c>
      <c r="D27" s="58"/>
      <c r="E27" s="58"/>
      <c r="F27" s="58"/>
      <c r="G27" s="58"/>
      <c r="H27" s="58"/>
      <c r="I27" s="58"/>
    </row>
    <row r="28" spans="1:9" s="36" customFormat="1" ht="27" customHeight="1">
      <c r="A28" s="42" t="s">
        <v>28</v>
      </c>
      <c r="B28" s="38" t="s">
        <v>118</v>
      </c>
      <c r="C28" s="47" t="s">
        <v>16</v>
      </c>
      <c r="D28" s="48"/>
      <c r="E28" s="48"/>
      <c r="F28" s="48"/>
      <c r="G28" s="48"/>
      <c r="H28" s="48"/>
      <c r="I28" s="48"/>
    </row>
    <row r="29" spans="1:9" s="36" customFormat="1" ht="27" customHeight="1">
      <c r="A29" s="42" t="s">
        <v>30</v>
      </c>
      <c r="B29" s="38" t="s">
        <v>119</v>
      </c>
      <c r="C29" s="47" t="s">
        <v>120</v>
      </c>
      <c r="D29" s="48"/>
      <c r="E29" s="48"/>
      <c r="F29" s="48"/>
      <c r="G29" s="48"/>
      <c r="H29" s="48"/>
      <c r="I29" s="48"/>
    </row>
    <row r="30" spans="1:9" s="36" customFormat="1" ht="27" customHeight="1">
      <c r="A30" s="45"/>
      <c r="B30" s="46" t="s">
        <v>121</v>
      </c>
      <c r="C30" s="52" t="s">
        <v>120</v>
      </c>
      <c r="D30" s="58"/>
      <c r="E30" s="58"/>
      <c r="F30" s="58"/>
      <c r="G30" s="58"/>
      <c r="H30" s="58"/>
      <c r="I30" s="58"/>
    </row>
    <row r="31" spans="1:9" s="36" customFormat="1" ht="27" customHeight="1">
      <c r="A31" s="56" t="s">
        <v>34</v>
      </c>
      <c r="B31" s="57" t="s">
        <v>122</v>
      </c>
      <c r="C31" s="43" t="s">
        <v>101</v>
      </c>
      <c r="D31" s="44"/>
      <c r="E31" s="44"/>
      <c r="F31" s="44"/>
      <c r="G31" s="44"/>
      <c r="H31" s="44"/>
      <c r="I31" s="44"/>
    </row>
    <row r="32" spans="1:9" s="36" customFormat="1" ht="40.5" customHeight="1">
      <c r="A32" s="56" t="s">
        <v>35</v>
      </c>
      <c r="B32" s="57" t="s">
        <v>123</v>
      </c>
      <c r="C32" s="43" t="s">
        <v>124</v>
      </c>
      <c r="D32" s="44"/>
      <c r="E32" s="44"/>
      <c r="F32" s="44"/>
      <c r="G32" s="44"/>
      <c r="H32" s="44"/>
      <c r="I32" s="44"/>
    </row>
    <row r="33" spans="1:9" s="36" customFormat="1" ht="27" customHeight="1">
      <c r="A33" s="42" t="s">
        <v>125</v>
      </c>
      <c r="B33" s="38" t="s">
        <v>126</v>
      </c>
      <c r="C33" s="47" t="s">
        <v>124</v>
      </c>
      <c r="D33" s="48"/>
      <c r="E33" s="48"/>
      <c r="F33" s="48"/>
      <c r="G33" s="48"/>
      <c r="H33" s="48"/>
      <c r="I33" s="48"/>
    </row>
    <row r="34" spans="1:9" s="36" customFormat="1" ht="27" customHeight="1">
      <c r="A34" s="37" t="s">
        <v>127</v>
      </c>
      <c r="B34" s="41" t="s">
        <v>128</v>
      </c>
      <c r="C34" s="39" t="s">
        <v>124</v>
      </c>
      <c r="D34" s="40"/>
      <c r="E34" s="40"/>
      <c r="F34" s="40"/>
      <c r="G34" s="40"/>
      <c r="H34" s="40"/>
      <c r="I34" s="40"/>
    </row>
    <row r="35" spans="1:9" s="36" customFormat="1" ht="27" customHeight="1">
      <c r="A35" s="42"/>
      <c r="B35" s="38" t="s">
        <v>129</v>
      </c>
      <c r="C35" s="47" t="s">
        <v>124</v>
      </c>
      <c r="D35" s="58"/>
      <c r="E35" s="58"/>
      <c r="F35" s="58"/>
      <c r="G35" s="58"/>
      <c r="H35" s="58"/>
      <c r="I35" s="58"/>
    </row>
    <row r="36" spans="1:9" s="36" customFormat="1" ht="27" customHeight="1">
      <c r="A36" s="42"/>
      <c r="B36" s="38" t="s">
        <v>130</v>
      </c>
      <c r="C36" s="47" t="s">
        <v>124</v>
      </c>
      <c r="D36" s="44"/>
      <c r="E36" s="44"/>
      <c r="F36" s="44"/>
      <c r="G36" s="44"/>
      <c r="H36" s="44"/>
      <c r="I36" s="44"/>
    </row>
    <row r="37" spans="1:9" s="36" customFormat="1" ht="27" customHeight="1">
      <c r="A37" s="42"/>
      <c r="B37" s="38" t="s">
        <v>131</v>
      </c>
      <c r="C37" s="47" t="s">
        <v>124</v>
      </c>
      <c r="D37" s="44"/>
      <c r="E37" s="44"/>
      <c r="F37" s="44"/>
      <c r="G37" s="44"/>
      <c r="H37" s="44"/>
      <c r="I37" s="44"/>
    </row>
    <row r="38" spans="1:9" s="36" customFormat="1" ht="27" customHeight="1">
      <c r="A38" s="45"/>
      <c r="B38" s="46" t="s">
        <v>132</v>
      </c>
      <c r="C38" s="52" t="s">
        <v>124</v>
      </c>
      <c r="D38" s="44"/>
      <c r="E38" s="44"/>
      <c r="F38" s="44"/>
      <c r="G38" s="44"/>
      <c r="H38" s="44"/>
      <c r="I38" s="44"/>
    </row>
    <row r="39" spans="1:9" s="36" customFormat="1" ht="27" customHeight="1">
      <c r="A39" s="56" t="s">
        <v>133</v>
      </c>
      <c r="B39" s="57" t="s">
        <v>134</v>
      </c>
      <c r="C39" s="43" t="s">
        <v>124</v>
      </c>
      <c r="D39" s="44"/>
      <c r="E39" s="44"/>
      <c r="F39" s="44"/>
      <c r="G39" s="44"/>
      <c r="H39" s="44"/>
      <c r="I39" s="44"/>
    </row>
    <row r="40" spans="1:9" s="36" customFormat="1" ht="27" customHeight="1">
      <c r="A40" s="56" t="s">
        <v>36</v>
      </c>
      <c r="B40" s="57" t="s">
        <v>135</v>
      </c>
      <c r="C40" s="43"/>
      <c r="D40" s="44"/>
      <c r="E40" s="44"/>
      <c r="F40" s="44"/>
      <c r="G40" s="44"/>
      <c r="H40" s="44"/>
      <c r="I40" s="44"/>
    </row>
    <row r="41" spans="1:9" s="36" customFormat="1" ht="33.75" customHeight="1">
      <c r="A41" s="56" t="s">
        <v>37</v>
      </c>
      <c r="B41" s="57" t="s">
        <v>136</v>
      </c>
      <c r="C41" s="43" t="s">
        <v>137</v>
      </c>
      <c r="D41" s="44"/>
      <c r="E41" s="44"/>
      <c r="F41" s="44"/>
      <c r="G41" s="44"/>
      <c r="H41" s="44"/>
      <c r="I41" s="44"/>
    </row>
    <row r="42" spans="1:9" s="36" customFormat="1" ht="27" customHeight="1">
      <c r="A42" s="45" t="s">
        <v>138</v>
      </c>
      <c r="B42" s="46" t="s">
        <v>139</v>
      </c>
      <c r="C42" s="52" t="s">
        <v>124</v>
      </c>
      <c r="D42" s="58"/>
      <c r="E42" s="58"/>
      <c r="F42" s="58"/>
      <c r="G42" s="58"/>
      <c r="H42" s="58"/>
      <c r="I42" s="58"/>
    </row>
    <row r="43" spans="1:9" s="36" customFormat="1" ht="27" customHeight="1">
      <c r="A43" s="42" t="s">
        <v>140</v>
      </c>
      <c r="B43" s="38" t="s">
        <v>141</v>
      </c>
      <c r="C43" s="47" t="s">
        <v>142</v>
      </c>
      <c r="D43" s="48"/>
      <c r="E43" s="48"/>
      <c r="F43" s="48"/>
      <c r="G43" s="48"/>
      <c r="H43" s="48"/>
      <c r="I43" s="48"/>
    </row>
    <row r="44" spans="1:9" s="36" customFormat="1" ht="27" customHeight="1">
      <c r="A44" s="42"/>
      <c r="B44" s="38" t="s">
        <v>143</v>
      </c>
      <c r="C44" s="47" t="s">
        <v>142</v>
      </c>
      <c r="D44" s="58"/>
      <c r="E44" s="58"/>
      <c r="F44" s="58"/>
      <c r="G44" s="58"/>
      <c r="H44" s="58"/>
      <c r="I44" s="58"/>
    </row>
    <row r="45" spans="1:9" s="36" customFormat="1" ht="27" customHeight="1">
      <c r="A45" s="45"/>
      <c r="B45" s="46" t="s">
        <v>144</v>
      </c>
      <c r="C45" s="52" t="s">
        <v>142</v>
      </c>
      <c r="D45" s="58"/>
      <c r="E45" s="58"/>
      <c r="F45" s="58"/>
      <c r="G45" s="58"/>
      <c r="H45" s="58"/>
      <c r="I45" s="58"/>
    </row>
    <row r="46" s="18" customFormat="1" ht="17.25" customHeight="1">
      <c r="A46" s="17" t="s">
        <v>145</v>
      </c>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Каролик Елена Ивановна</cp:lastModifiedBy>
  <cp:lastPrinted>2016-01-13T07:40:50Z</cp:lastPrinted>
  <dcterms:created xsi:type="dcterms:W3CDTF">2014-08-15T10:06:32Z</dcterms:created>
  <dcterms:modified xsi:type="dcterms:W3CDTF">2016-01-13T07:41:22Z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